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" windowWidth="19065" windowHeight="9810" activeTab="0"/>
  </bookViews>
  <sheets>
    <sheet name="Striker" sheetId="1" r:id="rId1"/>
    <sheet name="Data" sheetId="2" r:id="rId2"/>
    <sheet name="Weapons" sheetId="3" r:id="rId3"/>
    <sheet name="Multipliers" sheetId="4" r:id="rId4"/>
  </sheets>
  <definedNames/>
  <calcPr fullCalcOnLoad="1"/>
</workbook>
</file>

<file path=xl/sharedStrings.xml><?xml version="1.0" encoding="utf-8"?>
<sst xmlns="http://schemas.openxmlformats.org/spreadsheetml/2006/main" count="679" uniqueCount="209">
  <si>
    <t>Light</t>
  </si>
  <si>
    <t>Medium</t>
  </si>
  <si>
    <t>Striker</t>
  </si>
  <si>
    <t>Heavy</t>
  </si>
  <si>
    <t>Super Hvy</t>
  </si>
  <si>
    <t>Name:</t>
  </si>
  <si>
    <t>CP:</t>
  </si>
  <si>
    <t>Tons:</t>
  </si>
  <si>
    <t>MV:</t>
  </si>
  <si>
    <t>MR:</t>
  </si>
  <si>
    <t>MA:</t>
  </si>
  <si>
    <t>Flight:</t>
  </si>
  <si>
    <t>Servos:</t>
  </si>
  <si>
    <t>Head</t>
  </si>
  <si>
    <t>Torso</t>
  </si>
  <si>
    <t>R. Arm</t>
  </si>
  <si>
    <t>L. Arm</t>
  </si>
  <si>
    <t>R. Leg</t>
  </si>
  <si>
    <t>L. Leg</t>
  </si>
  <si>
    <t>grade</t>
  </si>
  <si>
    <t>cost</t>
  </si>
  <si>
    <t>space</t>
  </si>
  <si>
    <t>hits</t>
  </si>
  <si>
    <t>dam+</t>
  </si>
  <si>
    <t>throw</t>
  </si>
  <si>
    <t>-</t>
  </si>
  <si>
    <t>weight</t>
  </si>
  <si>
    <t>+0</t>
  </si>
  <si>
    <t>+5</t>
  </si>
  <si>
    <t>+10</t>
  </si>
  <si>
    <t>+15</t>
  </si>
  <si>
    <t>35m</t>
  </si>
  <si>
    <t>45m</t>
  </si>
  <si>
    <t>55m</t>
  </si>
  <si>
    <t>65m</t>
  </si>
  <si>
    <t>75m</t>
  </si>
  <si>
    <t>+20</t>
  </si>
  <si>
    <t>Select head</t>
  </si>
  <si>
    <t>Select torso</t>
  </si>
  <si>
    <t>Select R. Arm</t>
  </si>
  <si>
    <t>Select L. Arm</t>
  </si>
  <si>
    <t>Select R. Leg</t>
  </si>
  <si>
    <t>Select L. Leg</t>
  </si>
  <si>
    <t>armor</t>
  </si>
  <si>
    <t>Wings</t>
  </si>
  <si>
    <t>None</t>
  </si>
  <si>
    <t>Tail</t>
  </si>
  <si>
    <t>Select tail</t>
  </si>
  <si>
    <t>Select wings</t>
  </si>
  <si>
    <t>R.Wing</t>
  </si>
  <si>
    <t>L.Wing</t>
  </si>
  <si>
    <t>Pod1</t>
  </si>
  <si>
    <t>Pod2</t>
  </si>
  <si>
    <t>Select pod 1</t>
  </si>
  <si>
    <t>Select pod 2</t>
  </si>
  <si>
    <t>Gear:</t>
  </si>
  <si>
    <t>Hand</t>
  </si>
  <si>
    <t>Talon</t>
  </si>
  <si>
    <t>Foot</t>
  </si>
  <si>
    <t>Claw</t>
  </si>
  <si>
    <t>Pilot</t>
  </si>
  <si>
    <t>Co-Pilot</t>
  </si>
  <si>
    <t>5H</t>
  </si>
  <si>
    <t>(min size is pilot body)</t>
  </si>
  <si>
    <t>10H</t>
  </si>
  <si>
    <t>15H</t>
  </si>
  <si>
    <t>20H</t>
  </si>
  <si>
    <t>Sensors</t>
  </si>
  <si>
    <t>Back-up</t>
  </si>
  <si>
    <t>Range 7km, Comm 100km</t>
  </si>
  <si>
    <t>Range 1km, Comm 33km</t>
  </si>
  <si>
    <t>Can manipulate objects</t>
  </si>
  <si>
    <t>(min size is passenger body, optional)</t>
  </si>
  <si>
    <t>amount</t>
  </si>
  <si>
    <t>Space:</t>
  </si>
  <si>
    <t>-1 MA</t>
  </si>
  <si>
    <t>-2 MA</t>
  </si>
  <si>
    <t>Use these pick lists to build the basic frame.</t>
  </si>
  <si>
    <t>Select Wheels</t>
  </si>
  <si>
    <t>Select Treads</t>
  </si>
  <si>
    <t>Wheels</t>
  </si>
  <si>
    <t>Treads</t>
  </si>
  <si>
    <t>(You can distribute wheel and tread hits</t>
  </si>
  <si>
    <t xml:space="preserve"> to more than one servo.)</t>
  </si>
  <si>
    <t>range</t>
  </si>
  <si>
    <t>shots</t>
  </si>
  <si>
    <t>accuracy</t>
  </si>
  <si>
    <t>burst</t>
  </si>
  <si>
    <t>damage</t>
  </si>
  <si>
    <t>location</t>
  </si>
  <si>
    <t>3 hexes</t>
  </si>
  <si>
    <t>na</t>
  </si>
  <si>
    <t>mini-laser</t>
  </si>
  <si>
    <t>name</t>
  </si>
  <si>
    <t>code</t>
  </si>
  <si>
    <t xml:space="preserve"> </t>
  </si>
  <si>
    <t>Standard Servos</t>
  </si>
  <si>
    <t>Optional Servos &amp; Systems</t>
  </si>
  <si>
    <t>light laser</t>
  </si>
  <si>
    <t>large laser</t>
  </si>
  <si>
    <t>mega-laser</t>
  </si>
  <si>
    <t>1/2</t>
  </si>
  <si>
    <t>inf</t>
  </si>
  <si>
    <t>40H</t>
  </si>
  <si>
    <t>30H</t>
  </si>
  <si>
    <t>50H</t>
  </si>
  <si>
    <t>75H</t>
  </si>
  <si>
    <t>+1</t>
  </si>
  <si>
    <t>-1</t>
  </si>
  <si>
    <t>5 hexes</t>
  </si>
  <si>
    <t>6 hexes</t>
  </si>
  <si>
    <t>8 hexes</t>
  </si>
  <si>
    <t>+2</t>
  </si>
  <si>
    <t>med. laser</t>
  </si>
  <si>
    <t>slug gun</t>
  </si>
  <si>
    <t>heavy gun</t>
  </si>
  <si>
    <t>howitzer</t>
  </si>
  <si>
    <t>machinegun</t>
  </si>
  <si>
    <t>autocannon</t>
  </si>
  <si>
    <t>10 bursts</t>
  </si>
  <si>
    <t>4 hexes</t>
  </si>
  <si>
    <t>25H</t>
  </si>
  <si>
    <t>60H</t>
  </si>
  <si>
    <t>45H</t>
  </si>
  <si>
    <t>35H</t>
  </si>
  <si>
    <t>micro-missile</t>
  </si>
  <si>
    <t>mini-missile</t>
  </si>
  <si>
    <t>armor missile</t>
  </si>
  <si>
    <t>7 hexes</t>
  </si>
  <si>
    <t>80H</t>
  </si>
  <si>
    <t>Extras:</t>
  </si>
  <si>
    <t>blast knuckles</t>
  </si>
  <si>
    <t>stun baton</t>
  </si>
  <si>
    <t>grab</t>
  </si>
  <si>
    <t>25K+S</t>
  </si>
  <si>
    <t>10m</t>
  </si>
  <si>
    <t>50m</t>
  </si>
  <si>
    <t>mag. grapple</t>
  </si>
  <si>
    <t>beam knife</t>
  </si>
  <si>
    <t>beam sword</t>
  </si>
  <si>
    <t>55H</t>
  </si>
  <si>
    <t>MA</t>
  </si>
  <si>
    <t>hexes</t>
  </si>
  <si>
    <t>Flight parameters</t>
  </si>
  <si>
    <t>Fuel:</t>
  </si>
  <si>
    <t>(Use X or Yes to activate GES/Fuel.)</t>
  </si>
  <si>
    <t>Ground:</t>
  </si>
  <si>
    <t>Flight multiplier</t>
  </si>
  <si>
    <t>GES multipler</t>
  </si>
  <si>
    <t>mult</t>
  </si>
  <si>
    <t>spaces</t>
  </si>
  <si>
    <t>fuel</t>
  </si>
  <si>
    <t>To add weapons and additional gear, enter the code in the first</t>
  </si>
  <si>
    <t>column.  Additional/custom weapons and equipment can be</t>
  </si>
  <si>
    <t>added to that weapons table and they show up in the pick list.</t>
  </si>
  <si>
    <t>Weapon/equipment code finder</t>
  </si>
  <si>
    <t>X</t>
  </si>
  <si>
    <t>Multipliers:</t>
  </si>
  <si>
    <t>To add system multipliers to your striker, enter the code in the</t>
  </si>
  <si>
    <t>first column from the multipliers table.</t>
  </si>
  <si>
    <t>Multiplier code</t>
  </si>
  <si>
    <t>&lt;-- set to spaces</t>
  </si>
  <si>
    <t>&lt;-- actually filled with spaces</t>
  </si>
  <si>
    <t>spotlights</t>
  </si>
  <si>
    <t>nightlights</t>
  </si>
  <si>
    <t>storage</t>
  </si>
  <si>
    <t>micro-manip.</t>
  </si>
  <si>
    <t>slick spray</t>
  </si>
  <si>
    <t>bogg spray</t>
  </si>
  <si>
    <t>silent running</t>
  </si>
  <si>
    <t>stereo</t>
  </si>
  <si>
    <t>arctic env.</t>
  </si>
  <si>
    <t>desert env.</t>
  </si>
  <si>
    <t>aquatic env.</t>
  </si>
  <si>
    <t>high pressure</t>
  </si>
  <si>
    <t>space env.</t>
  </si>
  <si>
    <t>hardened</t>
  </si>
  <si>
    <t>MV +1</t>
  </si>
  <si>
    <t>MV +2</t>
  </si>
  <si>
    <t>MV +3</t>
  </si>
  <si>
    <t>MV +4</t>
  </si>
  <si>
    <t>MV +5</t>
  </si>
  <si>
    <t>active cloak</t>
  </si>
  <si>
    <t>pulse refract</t>
  </si>
  <si>
    <t>mag. refract</t>
  </si>
  <si>
    <t>beam refract</t>
  </si>
  <si>
    <t>combat cloak</t>
  </si>
  <si>
    <t>fire w/ cloak</t>
  </si>
  <si>
    <t>stealth</t>
  </si>
  <si>
    <t>thought control</t>
  </si>
  <si>
    <t>chameleon</t>
  </si>
  <si>
    <t>power cell</t>
  </si>
  <si>
    <t>combustion</t>
  </si>
  <si>
    <t>supercharged</t>
  </si>
  <si>
    <t>overcharged</t>
  </si>
  <si>
    <t>undercharged</t>
  </si>
  <si>
    <t>MV</t>
  </si>
  <si>
    <t>adv. Sensors</t>
  </si>
  <si>
    <t>radio analyzer</t>
  </si>
  <si>
    <t>resolution x2</t>
  </si>
  <si>
    <t>resolution x4</t>
  </si>
  <si>
    <t>resolution x8</t>
  </si>
  <si>
    <t>resolution x16</t>
  </si>
  <si>
    <t>spotting radar</t>
  </si>
  <si>
    <t>target analyzer</t>
  </si>
  <si>
    <t>marine suite</t>
  </si>
  <si>
    <t>virtual control</t>
  </si>
  <si>
    <t>manual control</t>
  </si>
  <si>
    <t>reflex control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</si>
</sst>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/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10" xfId="0" applyBorder="1" applyAlignment="1">
      <alignment/>
    </xf>
    <xf numFmtId="0" fontId="0" fillId="32" borderId="7" xfId="55" applyFont="1" applyAlignment="1">
      <alignment horizontal="left"/>
    </xf>
    <xf numFmtId="0" fontId="0" fillId="0" borderId="11" xfId="55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8" fillId="32" borderId="12" xfId="0" applyFont="1" applyFill="1" applyBorder="1" applyAlignment="1">
      <alignment horizontal="left"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/>
    </xf>
    <xf numFmtId="0" fontId="0" fillId="0" borderId="0" xfId="55" applyFont="1" applyFill="1" applyBorder="1" applyAlignment="1">
      <alignment horizontal="left"/>
    </xf>
    <xf numFmtId="0" fontId="0" fillId="0" borderId="0" xfId="55" applyFont="1" applyFill="1" applyBorder="1" applyAlignment="1" quotePrefix="1">
      <alignment horizontal="left"/>
    </xf>
    <xf numFmtId="0" fontId="0" fillId="32" borderId="15" xfId="55" applyFont="1" applyFill="1" applyBorder="1" applyAlignment="1">
      <alignment horizontal="left"/>
    </xf>
    <xf numFmtId="16" fontId="0" fillId="0" borderId="0" xfId="55" applyNumberFormat="1" applyFont="1" applyFill="1" applyBorder="1" applyAlignment="1" quotePrefix="1">
      <alignment horizontal="left"/>
    </xf>
    <xf numFmtId="0" fontId="0" fillId="0" borderId="0" xfId="0" applyBorder="1" applyAlignment="1">
      <alignment/>
    </xf>
    <xf numFmtId="0" fontId="40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right"/>
    </xf>
    <xf numFmtId="0" fontId="0" fillId="0" borderId="0" xfId="0" applyFill="1" applyBorder="1" applyAlignment="1">
      <alignment/>
    </xf>
    <xf numFmtId="0" fontId="0" fillId="32" borderId="15" xfId="55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1" max="1" width="11.28125" style="0" customWidth="1"/>
    <col min="2" max="2" width="12.8515625" style="0" bestFit="1" customWidth="1"/>
    <col min="3" max="3" width="5.7109375" style="0" bestFit="1" customWidth="1"/>
    <col min="4" max="4" width="6.00390625" style="0" bestFit="1" customWidth="1"/>
    <col min="5" max="5" width="8.140625" style="0" bestFit="1" customWidth="1"/>
    <col min="6" max="6" width="8.00390625" style="0" bestFit="1" customWidth="1"/>
    <col min="7" max="7" width="6.28125" style="0" bestFit="1" customWidth="1"/>
    <col min="8" max="8" width="7.140625" style="0" bestFit="1" customWidth="1"/>
    <col min="10" max="10" width="7.00390625" style="0" bestFit="1" customWidth="1"/>
    <col min="11" max="11" width="8.8515625" style="0" bestFit="1" customWidth="1"/>
    <col min="12" max="12" width="13.140625" style="0" customWidth="1"/>
    <col min="13" max="13" width="0.9921875" style="6" customWidth="1"/>
    <col min="14" max="14" width="13.8515625" style="0" bestFit="1" customWidth="1"/>
    <col min="17" max="17" width="13.7109375" style="0" bestFit="1" customWidth="1"/>
  </cols>
  <sheetData>
    <row r="1" spans="1:14" ht="18.75">
      <c r="A1" s="4" t="s">
        <v>5</v>
      </c>
      <c r="B1" s="12"/>
      <c r="C1" s="13"/>
      <c r="D1" s="13"/>
      <c r="E1" s="13"/>
      <c r="F1" s="14"/>
      <c r="G1" s="2" t="s">
        <v>8</v>
      </c>
      <c r="H1" s="1">
        <f>(FLOOR(D2,1)*-1)+SUM(F49:F59)</f>
        <v>-1</v>
      </c>
      <c r="I1" s="2" t="s">
        <v>10</v>
      </c>
      <c r="J1" s="1" t="str">
        <f>CONCATENATE(IF(D2&lt;2,60,IF(D2&lt;4,50,IF(D2&lt;6,40,IF(D2&lt;8,30,20))))+(L1*10)," mpt")</f>
        <v>60 mpt</v>
      </c>
      <c r="K1" s="1" t="str">
        <f>CONCATENATE("/",IF(C32&gt;0,IF(D2&lt;2,8,IF(D2&lt;4,7,IF(D2&lt;6,6,IF(D2&lt;8,5,4)))),IF(C33&gt;0,IF(D2&lt;2,6,IF(D2&lt;4,5,IF(D2&lt;6,4,IF(D2&lt;8,3,2)))),1))+L1," hexes")</f>
        <v>/1 hexes</v>
      </c>
      <c r="L1" s="23">
        <f>SUM(IF(B23&gt;0,-1,0),IF(B24&gt;0,-2,0),SUM(E49:E59))</f>
        <v>0</v>
      </c>
      <c r="N1" t="s">
        <v>77</v>
      </c>
    </row>
    <row r="2" spans="1:12" ht="15">
      <c r="A2" s="2" t="s">
        <v>6</v>
      </c>
      <c r="B2" s="1">
        <f>(SUM(C5:C46)+SUM(J5:J17))*(1+SUM(C49:C59))</f>
        <v>8.700000000000001</v>
      </c>
      <c r="C2" s="2" t="s">
        <v>7</v>
      </c>
      <c r="D2" s="1">
        <f>IF(J2=0,SUM(H5:H100)+SUM(K5:K17),SUM(H5:H100)+SUM(K5:K17)+Data!V4+Data!V6)</f>
        <v>1.4</v>
      </c>
      <c r="E2" s="2" t="s">
        <v>74</v>
      </c>
      <c r="F2" s="1">
        <f>SUM(D5:D99)</f>
        <v>8</v>
      </c>
      <c r="G2" s="2" t="s">
        <v>9</v>
      </c>
      <c r="H2" s="1"/>
      <c r="I2" s="2" t="s">
        <v>11</v>
      </c>
      <c r="J2" s="19"/>
      <c r="K2" t="s">
        <v>142</v>
      </c>
      <c r="L2" s="1"/>
    </row>
    <row r="3" spans="1:17" ht="15">
      <c r="A3" s="2"/>
      <c r="C3" s="2"/>
      <c r="D3" s="1"/>
      <c r="E3" s="2"/>
      <c r="G3" s="2"/>
      <c r="I3" s="2"/>
      <c r="K3" s="2"/>
      <c r="N3" s="15" t="s">
        <v>96</v>
      </c>
      <c r="Q3" s="16" t="s">
        <v>97</v>
      </c>
    </row>
    <row r="4" spans="1:11" ht="15">
      <c r="A4" s="1" t="s">
        <v>12</v>
      </c>
      <c r="B4" s="1" t="s">
        <v>19</v>
      </c>
      <c r="C4" s="1" t="s">
        <v>20</v>
      </c>
      <c r="D4" s="1" t="s">
        <v>21</v>
      </c>
      <c r="E4" s="1" t="s">
        <v>22</v>
      </c>
      <c r="F4" s="1" t="s">
        <v>23</v>
      </c>
      <c r="G4" s="1" t="s">
        <v>24</v>
      </c>
      <c r="H4" s="1" t="s">
        <v>26</v>
      </c>
      <c r="I4" s="1" t="s">
        <v>43</v>
      </c>
      <c r="J4" s="1" t="s">
        <v>20</v>
      </c>
      <c r="K4" s="1" t="s">
        <v>26</v>
      </c>
    </row>
    <row r="5" spans="1:17" ht="15">
      <c r="A5" s="1" t="s">
        <v>13</v>
      </c>
      <c r="B5" s="1" t="str">
        <f ca="1">OFFSET(Data!N2,Data!$M$2-1,0)</f>
        <v>Light</v>
      </c>
      <c r="C5" s="1">
        <f ca="1">OFFSET(Data!O2,Data!$M$2-1,0)</f>
        <v>0.7</v>
      </c>
      <c r="D5" s="1">
        <f ca="1">OFFSET(Data!P2,Data!$M$2-1,0)</f>
        <v>2</v>
      </c>
      <c r="E5" s="1">
        <f ca="1">OFFSET(Data!Q2,Data!$M$2-1,0)</f>
        <v>10</v>
      </c>
      <c r="F5" s="1" t="s">
        <v>25</v>
      </c>
      <c r="G5" s="1" t="s">
        <v>25</v>
      </c>
      <c r="H5" s="1">
        <f ca="1">OFFSET(Data!R2,Data!$M$2-1,0)</f>
        <v>0.1</v>
      </c>
      <c r="I5" s="7">
        <v>0</v>
      </c>
      <c r="J5" s="1">
        <f aca="true" t="shared" si="0" ref="J5:J17">ROUND(I5/15,1)</f>
        <v>0</v>
      </c>
      <c r="K5" s="1">
        <f aca="true" t="shared" si="1" ref="K5:K10">I5/100</f>
        <v>0</v>
      </c>
      <c r="N5" t="s">
        <v>37</v>
      </c>
      <c r="Q5" t="s">
        <v>48</v>
      </c>
    </row>
    <row r="6" spans="1:11" ht="15">
      <c r="A6" s="1" t="s">
        <v>14</v>
      </c>
      <c r="B6" s="1" t="str">
        <f ca="1">OFFSET(Data!N9,Data!$M$9-1,0)</f>
        <v>Light</v>
      </c>
      <c r="C6" s="1">
        <f ca="1">OFFSET(Data!O9,Data!$M$9-1,0)</f>
        <v>1.3</v>
      </c>
      <c r="D6" s="1">
        <f ca="1">OFFSET(Data!P9,Data!$M$9-1,0)</f>
        <v>4</v>
      </c>
      <c r="E6" s="1">
        <f ca="1">OFFSET(Data!Q9,Data!$M$9-1,0)</f>
        <v>20</v>
      </c>
      <c r="F6" s="1" t="s">
        <v>25</v>
      </c>
      <c r="G6" s="1" t="s">
        <v>25</v>
      </c>
      <c r="H6" s="1">
        <f ca="1">OFFSET(Data!R9,Data!$M$9-1,0)</f>
        <v>0.2</v>
      </c>
      <c r="I6" s="7">
        <v>0</v>
      </c>
      <c r="J6" s="1">
        <f t="shared" si="0"/>
        <v>0</v>
      </c>
      <c r="K6" s="1">
        <f t="shared" si="1"/>
        <v>0</v>
      </c>
    </row>
    <row r="7" spans="1:11" ht="15">
      <c r="A7" s="1" t="s">
        <v>15</v>
      </c>
      <c r="B7" s="1" t="str">
        <f ca="1">OFFSET(Data!N16,Data!$M$16-1,0)</f>
        <v>Light</v>
      </c>
      <c r="C7" s="1">
        <f ca="1">OFFSET(Data!O16,Data!$M$16-1,0)</f>
        <v>1</v>
      </c>
      <c r="D7" s="1">
        <f ca="1">OFFSET(Data!P16,Data!$M$16-1,0)</f>
        <v>3</v>
      </c>
      <c r="E7" s="1">
        <f ca="1">OFFSET(Data!Q16,Data!$M$16-1,0)</f>
        <v>15</v>
      </c>
      <c r="F7" s="1" t="str">
        <f ca="1">OFFSET(Data!S16,Data!$M$16-1,0)</f>
        <v>+0</v>
      </c>
      <c r="G7" s="1" t="str">
        <f ca="1">OFFSET(Data!T16,Data!$M$16-1,0)</f>
        <v>35m</v>
      </c>
      <c r="H7" s="1">
        <f ca="1">OFFSET(Data!R16,Data!$M$16-1,0)</f>
        <v>0.2</v>
      </c>
      <c r="I7" s="7">
        <v>0</v>
      </c>
      <c r="J7" s="1">
        <f t="shared" si="0"/>
        <v>0</v>
      </c>
      <c r="K7" s="1">
        <f t="shared" si="1"/>
        <v>0</v>
      </c>
    </row>
    <row r="8" spans="1:11" ht="15">
      <c r="A8" s="1" t="s">
        <v>16</v>
      </c>
      <c r="B8" s="1" t="str">
        <f ca="1">OFFSET(Data!N23,Data!$M$23-1,0)</f>
        <v>Light</v>
      </c>
      <c r="C8" s="1">
        <f ca="1">OFFSET(Data!O23,Data!$M$23-1,0)</f>
        <v>1</v>
      </c>
      <c r="D8" s="1">
        <f ca="1">OFFSET(Data!P23,Data!$M$23-1,0)</f>
        <v>3</v>
      </c>
      <c r="E8" s="1">
        <f ca="1">OFFSET(Data!Q23,Data!$M$23-1,0)</f>
        <v>15</v>
      </c>
      <c r="F8" s="1" t="str">
        <f ca="1">OFFSET(Data!S23,Data!$M$23-1,0)</f>
        <v>+0</v>
      </c>
      <c r="G8" s="1" t="str">
        <f ca="1">OFFSET(Data!T23,Data!$M$23-1,0)</f>
        <v>35m</v>
      </c>
      <c r="H8" s="1">
        <f ca="1">OFFSET(Data!R23,Data!$M$23-1,0)</f>
        <v>0.2</v>
      </c>
      <c r="I8" s="7">
        <v>0</v>
      </c>
      <c r="J8" s="1">
        <f t="shared" si="0"/>
        <v>0</v>
      </c>
      <c r="K8" s="1">
        <f t="shared" si="1"/>
        <v>0</v>
      </c>
    </row>
    <row r="9" spans="1:14" ht="15">
      <c r="A9" s="1" t="s">
        <v>17</v>
      </c>
      <c r="B9" s="1" t="str">
        <f ca="1">OFFSET(Data!N30,Data!$M$30-1,0)</f>
        <v>Light</v>
      </c>
      <c r="C9" s="1">
        <f ca="1">OFFSET(Data!O30,Data!$M$30-1,0)</f>
        <v>1</v>
      </c>
      <c r="D9" s="1">
        <f ca="1">OFFSET(Data!P30,Data!$M$30-1,0)</f>
        <v>3</v>
      </c>
      <c r="E9" s="1">
        <f ca="1">OFFSET(Data!Q30,Data!$M$30-1,0)</f>
        <v>15</v>
      </c>
      <c r="F9" s="1" t="str">
        <f ca="1">OFFSET(Data!S30,Data!$M$30-1,0)</f>
        <v>+0</v>
      </c>
      <c r="G9" s="1" t="s">
        <v>25</v>
      </c>
      <c r="H9" s="1">
        <f ca="1">OFFSET(Data!R30,Data!$M$30-1,0)</f>
        <v>0.2</v>
      </c>
      <c r="I9" s="7">
        <v>0</v>
      </c>
      <c r="J9" s="1">
        <f t="shared" si="0"/>
        <v>0</v>
      </c>
      <c r="K9" s="1">
        <f t="shared" si="1"/>
        <v>0</v>
      </c>
      <c r="N9" t="s">
        <v>38</v>
      </c>
    </row>
    <row r="10" spans="1:17" ht="15">
      <c r="A10" s="1" t="s">
        <v>18</v>
      </c>
      <c r="B10" s="1" t="str">
        <f ca="1">OFFSET(Data!N37,Data!$M$37-1,0)</f>
        <v>Light</v>
      </c>
      <c r="C10" s="1">
        <f ca="1">OFFSET(Data!O37,Data!$M$37-1,0)</f>
        <v>1</v>
      </c>
      <c r="D10" s="1">
        <f ca="1">OFFSET(Data!P37,Data!$M$37-1,0)</f>
        <v>3</v>
      </c>
      <c r="E10" s="1">
        <f ca="1">OFFSET(Data!Q37,Data!$M$37-1,0)</f>
        <v>15</v>
      </c>
      <c r="F10" s="1" t="str">
        <f ca="1">OFFSET(Data!S37,Data!$M$37-1,0)</f>
        <v>+0</v>
      </c>
      <c r="G10" s="1" t="s">
        <v>25</v>
      </c>
      <c r="H10" s="1">
        <f ca="1">OFFSET(Data!R37,Data!$M$37-1,0)</f>
        <v>0.2</v>
      </c>
      <c r="I10" s="7">
        <v>0</v>
      </c>
      <c r="J10" s="1">
        <f t="shared" si="0"/>
        <v>0</v>
      </c>
      <c r="K10" s="1">
        <f t="shared" si="1"/>
        <v>0</v>
      </c>
      <c r="Q10" t="s">
        <v>47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">
      <c r="A12" s="1" t="s">
        <v>49</v>
      </c>
      <c r="B12" s="1" t="str">
        <f ca="1">OFFSET(Data!G2,Data!$F$2-1,0)</f>
        <v>None</v>
      </c>
      <c r="C12" s="1">
        <f ca="1">OFFSET(Data!H2,Data!$F$2-1,0)</f>
        <v>0</v>
      </c>
      <c r="D12" s="1">
        <f ca="1">OFFSET(Data!I2,Data!$F$2-1,0)</f>
        <v>0</v>
      </c>
      <c r="E12" s="1">
        <f ca="1">OFFSET(Data!J2,Data!$F$2-1,0)</f>
        <v>0</v>
      </c>
      <c r="F12" s="5" t="s">
        <v>25</v>
      </c>
      <c r="G12" s="5" t="s">
        <v>25</v>
      </c>
      <c r="H12" s="1">
        <f ca="1">OFFSET(Data!K2,Data!$F$2-1,0)</f>
        <v>0</v>
      </c>
      <c r="I12" s="7">
        <v>0</v>
      </c>
      <c r="J12" s="1">
        <f t="shared" si="0"/>
        <v>0</v>
      </c>
      <c r="K12" s="1">
        <f>I12/100</f>
        <v>0</v>
      </c>
    </row>
    <row r="13" spans="1:14" ht="15">
      <c r="A13" s="1" t="s">
        <v>50</v>
      </c>
      <c r="B13" s="1" t="str">
        <f ca="1">OFFSET(Data!G2,Data!$F$2-1,0)</f>
        <v>None</v>
      </c>
      <c r="C13" s="1">
        <f ca="1">OFFSET(Data!H2,Data!$F$2-1,0)</f>
        <v>0</v>
      </c>
      <c r="D13" s="1">
        <f ca="1">OFFSET(Data!I2,Data!$F$2-1,0)</f>
        <v>0</v>
      </c>
      <c r="E13" s="1">
        <f ca="1">OFFSET(Data!J2,Data!$F$2-1,0)</f>
        <v>0</v>
      </c>
      <c r="F13" s="5" t="s">
        <v>25</v>
      </c>
      <c r="G13" s="5" t="s">
        <v>25</v>
      </c>
      <c r="H13" s="1">
        <f ca="1">OFFSET(Data!K2,Data!$F$2-1,0)</f>
        <v>0</v>
      </c>
      <c r="I13" s="7">
        <v>0</v>
      </c>
      <c r="J13" s="1">
        <f t="shared" si="0"/>
        <v>0</v>
      </c>
      <c r="K13" s="1">
        <f>I13/100</f>
        <v>0</v>
      </c>
      <c r="N13" t="s">
        <v>39</v>
      </c>
    </row>
    <row r="14" spans="1:11" ht="15">
      <c r="A14" s="1" t="s">
        <v>46</v>
      </c>
      <c r="B14" s="1" t="str">
        <f ca="1">OFFSET(Data!G10,Data!$F$10-1,0)</f>
        <v>None</v>
      </c>
      <c r="C14" s="1">
        <f ca="1">OFFSET(Data!H10,Data!$F$10-1,0)</f>
        <v>0</v>
      </c>
      <c r="D14" s="1">
        <f ca="1">OFFSET(Data!I10,Data!$F$10-1,0)</f>
        <v>0</v>
      </c>
      <c r="E14" s="1">
        <f ca="1">OFFSET(Data!J10,Data!$F$10-1,0)</f>
        <v>0</v>
      </c>
      <c r="F14" s="5" t="s">
        <v>25</v>
      </c>
      <c r="G14" s="5" t="s">
        <v>25</v>
      </c>
      <c r="H14" s="1">
        <f ca="1">OFFSET(Data!K10,Data!$F$10-1,0)</f>
        <v>0</v>
      </c>
      <c r="I14" s="7">
        <v>0</v>
      </c>
      <c r="J14" s="1">
        <f t="shared" si="0"/>
        <v>0</v>
      </c>
      <c r="K14" s="1">
        <f>I14/100</f>
        <v>0</v>
      </c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Q15" t="s">
        <v>53</v>
      </c>
    </row>
    <row r="16" spans="1:11" ht="15">
      <c r="A16" s="1" t="s">
        <v>51</v>
      </c>
      <c r="B16" s="1" t="str">
        <f ca="1">OFFSET(Data!G18,Data!$F$18-1,0)</f>
        <v>None</v>
      </c>
      <c r="C16" s="1">
        <f ca="1">OFFSET(Data!H18,Data!$F$18-1,0)</f>
        <v>0</v>
      </c>
      <c r="D16" s="1">
        <f ca="1">OFFSET(Data!I18,Data!$F$18-1,0)</f>
        <v>0</v>
      </c>
      <c r="E16" s="5" t="s">
        <v>25</v>
      </c>
      <c r="F16" s="5" t="s">
        <v>25</v>
      </c>
      <c r="G16" s="5" t="s">
        <v>25</v>
      </c>
      <c r="H16" s="1" t="s">
        <v>25</v>
      </c>
      <c r="I16" s="7">
        <v>0</v>
      </c>
      <c r="J16" s="1">
        <f t="shared" si="0"/>
        <v>0</v>
      </c>
      <c r="K16" s="1">
        <f>I16/100</f>
        <v>0</v>
      </c>
    </row>
    <row r="17" spans="1:14" ht="15">
      <c r="A17" s="1" t="s">
        <v>52</v>
      </c>
      <c r="B17" s="1" t="str">
        <f ca="1">OFFSET(Data!G26,Data!$F$26-1,0)</f>
        <v>None</v>
      </c>
      <c r="C17" s="1">
        <f ca="1">OFFSET(Data!H26,Data!$F$26-1,0)</f>
        <v>0</v>
      </c>
      <c r="D17" s="1">
        <f ca="1">OFFSET(Data!I26,Data!$F$26-1,0)</f>
        <v>0</v>
      </c>
      <c r="E17" s="5" t="s">
        <v>25</v>
      </c>
      <c r="F17" s="5" t="s">
        <v>25</v>
      </c>
      <c r="G17" s="5" t="s">
        <v>25</v>
      </c>
      <c r="H17" s="1" t="s">
        <v>25</v>
      </c>
      <c r="I17" s="7">
        <v>0</v>
      </c>
      <c r="J17" s="1">
        <f t="shared" si="0"/>
        <v>0</v>
      </c>
      <c r="K17" s="1">
        <f>I17/100</f>
        <v>0</v>
      </c>
      <c r="N17" t="s">
        <v>40</v>
      </c>
    </row>
    <row r="18" spans="1:11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5">
      <c r="A19" s="1" t="s">
        <v>130</v>
      </c>
      <c r="B19" s="1" t="s">
        <v>73</v>
      </c>
      <c r="C19" s="1" t="s">
        <v>20</v>
      </c>
      <c r="D19" s="1" t="s">
        <v>21</v>
      </c>
      <c r="E19" s="1" t="s">
        <v>22</v>
      </c>
      <c r="F19" s="1" t="s">
        <v>23</v>
      </c>
      <c r="G19" s="1" t="s">
        <v>24</v>
      </c>
      <c r="H19" s="1" t="s">
        <v>26</v>
      </c>
      <c r="I19" s="1"/>
      <c r="J19" s="1"/>
      <c r="K19" s="1"/>
    </row>
    <row r="20" spans="1:17" ht="15">
      <c r="A20" s="1" t="s">
        <v>56</v>
      </c>
      <c r="B20" s="7">
        <v>2</v>
      </c>
      <c r="C20" s="1">
        <f>B20*0.7</f>
        <v>1.4</v>
      </c>
      <c r="D20" s="1">
        <f>B20*-1</f>
        <v>-2</v>
      </c>
      <c r="E20" s="1">
        <v>5</v>
      </c>
      <c r="F20" s="1" t="s">
        <v>62</v>
      </c>
      <c r="G20" s="1" t="s">
        <v>25</v>
      </c>
      <c r="H20" s="1">
        <f>B20*0.1</f>
        <v>0.2</v>
      </c>
      <c r="I20" s="1" t="s">
        <v>71</v>
      </c>
      <c r="J20" s="1"/>
      <c r="K20" s="1"/>
      <c r="Q20" t="s">
        <v>54</v>
      </c>
    </row>
    <row r="21" spans="1:14" ht="15">
      <c r="A21" s="1" t="s">
        <v>57</v>
      </c>
      <c r="B21" s="7">
        <v>0</v>
      </c>
      <c r="C21" s="1">
        <f>B21*0.3</f>
        <v>0</v>
      </c>
      <c r="D21" s="1">
        <f>B21*-1</f>
        <v>0</v>
      </c>
      <c r="E21" s="1">
        <v>10</v>
      </c>
      <c r="F21" s="1" t="s">
        <v>64</v>
      </c>
      <c r="G21" s="1" t="s">
        <v>25</v>
      </c>
      <c r="H21" s="1">
        <f>B21*0.1</f>
        <v>0</v>
      </c>
      <c r="I21" s="1"/>
      <c r="J21" s="1"/>
      <c r="K21" s="1"/>
      <c r="N21" t="s">
        <v>41</v>
      </c>
    </row>
    <row r="22" spans="1:11" ht="15">
      <c r="A22" s="1" t="s">
        <v>58</v>
      </c>
      <c r="B22" s="7">
        <v>2</v>
      </c>
      <c r="C22" s="1">
        <v>0</v>
      </c>
      <c r="D22" s="5" t="s">
        <v>25</v>
      </c>
      <c r="E22" s="1">
        <v>0</v>
      </c>
      <c r="F22" s="1" t="s">
        <v>64</v>
      </c>
      <c r="G22" s="1" t="s">
        <v>25</v>
      </c>
      <c r="H22" s="1">
        <v>0</v>
      </c>
      <c r="J22" s="1"/>
      <c r="K22" s="1"/>
    </row>
    <row r="23" spans="1:11" ht="15">
      <c r="A23" s="1" t="s">
        <v>59</v>
      </c>
      <c r="B23" s="7">
        <v>0</v>
      </c>
      <c r="C23" s="1">
        <f>B23*0.3</f>
        <v>0</v>
      </c>
      <c r="D23" s="5" t="s">
        <v>25</v>
      </c>
      <c r="E23" s="1">
        <v>5</v>
      </c>
      <c r="F23" s="1" t="s">
        <v>65</v>
      </c>
      <c r="G23" s="1" t="s">
        <v>25</v>
      </c>
      <c r="H23" s="1">
        <f>B23*0.1</f>
        <v>0</v>
      </c>
      <c r="I23" s="5" t="s">
        <v>75</v>
      </c>
      <c r="J23" s="1"/>
      <c r="K23" s="1"/>
    </row>
    <row r="24" spans="1:11" ht="15">
      <c r="A24" s="1" t="s">
        <v>57</v>
      </c>
      <c r="B24" s="7">
        <v>0</v>
      </c>
      <c r="C24" s="1">
        <f>B24*0.7</f>
        <v>0</v>
      </c>
      <c r="D24" s="5" t="s">
        <v>25</v>
      </c>
      <c r="E24" s="1">
        <v>15</v>
      </c>
      <c r="F24" s="1" t="s">
        <v>66</v>
      </c>
      <c r="G24" s="1" t="s">
        <v>25</v>
      </c>
      <c r="H24" s="1">
        <f>B24*0.2</f>
        <v>0</v>
      </c>
      <c r="I24" s="5" t="s">
        <v>76</v>
      </c>
      <c r="J24" s="1"/>
      <c r="K24" s="1"/>
    </row>
    <row r="25" spans="1:14" ht="15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N25" t="s">
        <v>42</v>
      </c>
    </row>
    <row r="26" spans="1:17" ht="15">
      <c r="A26" s="9" t="s">
        <v>60</v>
      </c>
      <c r="B26" s="7">
        <v>7</v>
      </c>
      <c r="C26" s="1">
        <v>0</v>
      </c>
      <c r="D26" s="1">
        <f>B26*-1</f>
        <v>-7</v>
      </c>
      <c r="E26" s="1">
        <v>0</v>
      </c>
      <c r="F26" s="1" t="s">
        <v>25</v>
      </c>
      <c r="G26" s="1" t="s">
        <v>25</v>
      </c>
      <c r="H26" s="1">
        <v>0</v>
      </c>
      <c r="I26" s="1" t="s">
        <v>63</v>
      </c>
      <c r="J26" s="1"/>
      <c r="K26" s="1"/>
      <c r="Q26" t="s">
        <v>78</v>
      </c>
    </row>
    <row r="27" spans="1:11" ht="15">
      <c r="A27" s="11" t="s">
        <v>61</v>
      </c>
      <c r="B27" s="7">
        <v>0</v>
      </c>
      <c r="C27" s="1">
        <f>IF(B27&gt;0,0.3,0)</f>
        <v>0</v>
      </c>
      <c r="D27" s="1">
        <f>B27*-1</f>
        <v>0</v>
      </c>
      <c r="E27" s="1">
        <v>0</v>
      </c>
      <c r="F27" s="10" t="s">
        <v>25</v>
      </c>
      <c r="G27" s="1" t="s">
        <v>25</v>
      </c>
      <c r="H27" s="1">
        <v>0</v>
      </c>
      <c r="I27" s="10" t="s">
        <v>72</v>
      </c>
      <c r="J27" s="10"/>
      <c r="K27" s="10"/>
    </row>
    <row r="28" ht="15"/>
    <row r="29" spans="1:12" ht="15">
      <c r="A29" s="9" t="s">
        <v>67</v>
      </c>
      <c r="B29" s="1">
        <v>1</v>
      </c>
      <c r="C29" s="1">
        <v>1.3</v>
      </c>
      <c r="D29" s="1">
        <v>-1</v>
      </c>
      <c r="E29" s="1">
        <v>10</v>
      </c>
      <c r="F29" s="1" t="s">
        <v>25</v>
      </c>
      <c r="G29" s="1" t="s">
        <v>25</v>
      </c>
      <c r="H29" s="1">
        <v>0.1</v>
      </c>
      <c r="I29" s="1" t="s">
        <v>69</v>
      </c>
      <c r="J29" s="1"/>
      <c r="K29" s="1"/>
      <c r="L29" s="1"/>
    </row>
    <row r="30" spans="1:12" ht="15">
      <c r="A30" s="9" t="s">
        <v>68</v>
      </c>
      <c r="B30" s="7">
        <v>0</v>
      </c>
      <c r="C30" s="1">
        <f>B30*0.7</f>
        <v>0</v>
      </c>
      <c r="D30" s="1">
        <f>B30*-1</f>
        <v>0</v>
      </c>
      <c r="E30" s="1">
        <v>10</v>
      </c>
      <c r="F30" s="10" t="s">
        <v>25</v>
      </c>
      <c r="G30" s="1" t="s">
        <v>25</v>
      </c>
      <c r="H30" s="1">
        <f>B30*0.1</f>
        <v>0</v>
      </c>
      <c r="I30" s="1" t="s">
        <v>70</v>
      </c>
      <c r="J30" s="1"/>
      <c r="K30" s="1"/>
      <c r="L30" s="1"/>
    </row>
    <row r="31" ht="15">
      <c r="Q31" t="s">
        <v>79</v>
      </c>
    </row>
    <row r="32" spans="1:9" ht="15">
      <c r="A32" s="1" t="s">
        <v>80</v>
      </c>
      <c r="B32" s="1" t="str">
        <f ca="1">OFFSET(Data!G34,Data!$F$34-1,0)</f>
        <v>None</v>
      </c>
      <c r="C32" s="1">
        <f ca="1">OFFSET(Data!H34,Data!$F$34-1,0)</f>
        <v>0</v>
      </c>
      <c r="D32" s="1" t="s">
        <v>25</v>
      </c>
      <c r="E32" s="1">
        <f ca="1">OFFSET(Data!I34,Data!$F$34-1,0)</f>
        <v>0</v>
      </c>
      <c r="F32" s="5" t="s">
        <v>25</v>
      </c>
      <c r="G32" s="5" t="s">
        <v>25</v>
      </c>
      <c r="H32" s="1">
        <f ca="1">OFFSET(Data!J34,Data!$F$34-1,0)</f>
        <v>0</v>
      </c>
      <c r="I32" s="1" t="s">
        <v>82</v>
      </c>
    </row>
    <row r="33" spans="1:9" ht="15">
      <c r="A33" s="1" t="s">
        <v>81</v>
      </c>
      <c r="B33" s="1" t="str">
        <f ca="1">OFFSET(Data!G42,Data!$F$42-1,0)</f>
        <v>None</v>
      </c>
      <c r="C33" s="1">
        <f ca="1">OFFSET(Data!H42,Data!$F$42-1,0)</f>
        <v>0</v>
      </c>
      <c r="D33" s="1" t="s">
        <v>25</v>
      </c>
      <c r="E33" s="1">
        <f ca="1">OFFSET(Data!I42,Data!$F$42-1,0)</f>
        <v>0</v>
      </c>
      <c r="F33" s="5" t="s">
        <v>25</v>
      </c>
      <c r="G33" s="5" t="s">
        <v>25</v>
      </c>
      <c r="H33" s="1">
        <f ca="1">OFFSET(Data!J42,Data!$F$42-1,0)</f>
        <v>0</v>
      </c>
      <c r="I33" s="1" t="s">
        <v>83</v>
      </c>
    </row>
    <row r="34" spans="1:9" ht="15">
      <c r="A34" s="9" t="s">
        <v>143</v>
      </c>
      <c r="C34" s="5" t="s">
        <v>25</v>
      </c>
      <c r="D34" s="1">
        <f>Data!V5</f>
        <v>0</v>
      </c>
      <c r="E34" s="2" t="s">
        <v>146</v>
      </c>
      <c r="F34" s="7"/>
      <c r="G34" s="2" t="s">
        <v>144</v>
      </c>
      <c r="H34" s="7"/>
      <c r="I34" s="1" t="s">
        <v>145</v>
      </c>
    </row>
    <row r="35" spans="1:12" ht="15">
      <c r="A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4" ht="15">
      <c r="A36" s="1" t="s">
        <v>55</v>
      </c>
      <c r="B36" t="s">
        <v>93</v>
      </c>
      <c r="C36" s="1" t="s">
        <v>20</v>
      </c>
      <c r="D36" s="1" t="s">
        <v>21</v>
      </c>
      <c r="E36" s="1" t="s">
        <v>22</v>
      </c>
      <c r="F36" s="1" t="s">
        <v>88</v>
      </c>
      <c r="G36" s="1" t="s">
        <v>84</v>
      </c>
      <c r="H36" s="1" t="s">
        <v>26</v>
      </c>
      <c r="I36" s="1" t="s">
        <v>86</v>
      </c>
      <c r="J36" s="1" t="s">
        <v>87</v>
      </c>
      <c r="K36" s="1" t="s">
        <v>85</v>
      </c>
      <c r="L36" s="1" t="s">
        <v>89</v>
      </c>
      <c r="N36" t="s">
        <v>152</v>
      </c>
    </row>
    <row r="37" spans="1:14" ht="15">
      <c r="A37" s="27">
        <v>0</v>
      </c>
      <c r="B37" s="22" t="str">
        <f ca="1">OFFSET(Weapons!$B$2,$A37,0)</f>
        <v> </v>
      </c>
      <c r="C37" s="1" t="str">
        <f ca="1">OFFSET(Weapons!$C$2,$A37,0)</f>
        <v> </v>
      </c>
      <c r="D37" s="1" t="str">
        <f ca="1">OFFSET(Weapons!$D$2,$A37,0)</f>
        <v> </v>
      </c>
      <c r="E37" s="1" t="str">
        <f ca="1">OFFSET(Weapons!$E$2,$A37,0)</f>
        <v> </v>
      </c>
      <c r="F37" s="1" t="str">
        <f ca="1">OFFSET(Weapons!$F$2,$A37,0)</f>
        <v> </v>
      </c>
      <c r="G37" s="1" t="str">
        <f ca="1">OFFSET(Weapons!$G$2,$A37,0)</f>
        <v> </v>
      </c>
      <c r="H37" s="1" t="str">
        <f ca="1">OFFSET(Weapons!$H$2,$A37,0)</f>
        <v> </v>
      </c>
      <c r="I37" s="1" t="str">
        <f ca="1">OFFSET(Weapons!$I$2,$A37,0)</f>
        <v> </v>
      </c>
      <c r="J37" s="1" t="str">
        <f ca="1">OFFSET(Weapons!$J$2,$A37,0)</f>
        <v> </v>
      </c>
      <c r="K37" s="1" t="str">
        <f ca="1">OFFSET(Weapons!$K$2,$A37,0)</f>
        <v> </v>
      </c>
      <c r="L37" s="19"/>
      <c r="N37" t="s">
        <v>153</v>
      </c>
    </row>
    <row r="38" spans="1:14" ht="15">
      <c r="A38" s="19">
        <v>0</v>
      </c>
      <c r="B38" s="22" t="str">
        <f ca="1">OFFSET(Weapons!$B$2,$A38,0)</f>
        <v> </v>
      </c>
      <c r="C38" s="1" t="str">
        <f ca="1">OFFSET(Weapons!$C$2,$A38,0)</f>
        <v> </v>
      </c>
      <c r="D38" s="1" t="str">
        <f ca="1">OFFSET(Weapons!$D$2,$A38,0)</f>
        <v> </v>
      </c>
      <c r="E38" s="1" t="str">
        <f ca="1">OFFSET(Weapons!$E$2,$A38,0)</f>
        <v> </v>
      </c>
      <c r="F38" s="1" t="str">
        <f ca="1">OFFSET(Weapons!$F$2,$A38,0)</f>
        <v> </v>
      </c>
      <c r="G38" s="1" t="str">
        <f ca="1">OFFSET(Weapons!$G$2,$A38,0)</f>
        <v> </v>
      </c>
      <c r="H38" s="1" t="str">
        <f ca="1">OFFSET(Weapons!$H$2,$A38,0)</f>
        <v> </v>
      </c>
      <c r="I38" s="1" t="str">
        <f ca="1">OFFSET(Weapons!$I$2,$A38,0)</f>
        <v> </v>
      </c>
      <c r="J38" s="1" t="str">
        <f ca="1">OFFSET(Weapons!$J$2,$A38,0)</f>
        <v> </v>
      </c>
      <c r="K38" s="1" t="str">
        <f ca="1">OFFSET(Weapons!$K$2,$A38,0)</f>
        <v> </v>
      </c>
      <c r="L38" s="19"/>
      <c r="N38" t="s">
        <v>154</v>
      </c>
    </row>
    <row r="39" spans="1:12" ht="15">
      <c r="A39" s="19">
        <v>0</v>
      </c>
      <c r="B39" s="22" t="str">
        <f ca="1">OFFSET(Weapons!$B$2,$A39,0)</f>
        <v> </v>
      </c>
      <c r="C39" s="1" t="str">
        <f ca="1">OFFSET(Weapons!$C$2,$A39,0)</f>
        <v> </v>
      </c>
      <c r="D39" s="1" t="str">
        <f ca="1">OFFSET(Weapons!$D$2,$A39,0)</f>
        <v> </v>
      </c>
      <c r="E39" s="1" t="str">
        <f ca="1">OFFSET(Weapons!$E$2,$A39,0)</f>
        <v> </v>
      </c>
      <c r="F39" s="1" t="str">
        <f ca="1">OFFSET(Weapons!$F$2,$A39,0)</f>
        <v> </v>
      </c>
      <c r="G39" s="1" t="str">
        <f ca="1">OFFSET(Weapons!$G$2,$A39,0)</f>
        <v> </v>
      </c>
      <c r="H39" s="1" t="str">
        <f ca="1">OFFSET(Weapons!$H$2,$A39,0)</f>
        <v> </v>
      </c>
      <c r="I39" s="1" t="str">
        <f ca="1">OFFSET(Weapons!$I$2,$A39,0)</f>
        <v> </v>
      </c>
      <c r="J39" s="1" t="str">
        <f ca="1">OFFSET(Weapons!$J$2,$A39,0)</f>
        <v> </v>
      </c>
      <c r="K39" s="1" t="str">
        <f ca="1">OFFSET(Weapons!$K$2,$A39,0)</f>
        <v> </v>
      </c>
      <c r="L39" s="19"/>
    </row>
    <row r="40" spans="1:14" ht="15">
      <c r="A40" s="19">
        <v>0</v>
      </c>
      <c r="B40" s="22" t="str">
        <f ca="1">OFFSET(Weapons!$B$2,$A40,0)</f>
        <v> </v>
      </c>
      <c r="C40" s="1" t="str">
        <f ca="1">OFFSET(Weapons!$C$2,$A40,0)</f>
        <v> </v>
      </c>
      <c r="D40" s="1" t="str">
        <f ca="1">OFFSET(Weapons!$D$2,$A40,0)</f>
        <v> </v>
      </c>
      <c r="E40" s="1" t="str">
        <f ca="1">OFFSET(Weapons!$E$2,$A40,0)</f>
        <v> </v>
      </c>
      <c r="F40" s="1" t="str">
        <f ca="1">OFFSET(Weapons!$F$2,$A40,0)</f>
        <v> </v>
      </c>
      <c r="G40" s="1" t="str">
        <f ca="1">OFFSET(Weapons!$G$2,$A40,0)</f>
        <v> </v>
      </c>
      <c r="H40" s="1" t="str">
        <f ca="1">OFFSET(Weapons!$H$2,$A40,0)</f>
        <v> </v>
      </c>
      <c r="I40" s="1" t="str">
        <f ca="1">OFFSET(Weapons!$I$2,$A40,0)</f>
        <v> </v>
      </c>
      <c r="J40" s="1" t="str">
        <f ca="1">OFFSET(Weapons!$J$2,$A40,0)</f>
        <v> </v>
      </c>
      <c r="K40" s="1" t="str">
        <f ca="1">OFFSET(Weapons!$K$2,$A40,0)</f>
        <v> </v>
      </c>
      <c r="L40" s="19"/>
      <c r="N40" t="s">
        <v>155</v>
      </c>
    </row>
    <row r="41" spans="1:17" ht="15">
      <c r="A41" s="19">
        <v>0</v>
      </c>
      <c r="B41" s="22" t="str">
        <f ca="1">OFFSET(Weapons!$B$2,$A41,0)</f>
        <v> </v>
      </c>
      <c r="C41" s="1" t="str">
        <f ca="1">OFFSET(Weapons!$C$2,$A41,0)</f>
        <v> </v>
      </c>
      <c r="D41" s="1" t="str">
        <f ca="1">OFFSET(Weapons!$D$2,$A41,0)</f>
        <v> </v>
      </c>
      <c r="E41" s="1" t="str">
        <f ca="1">OFFSET(Weapons!$E$2,$A41,0)</f>
        <v> </v>
      </c>
      <c r="F41" s="1" t="str">
        <f ca="1">OFFSET(Weapons!$F$2,$A41,0)</f>
        <v> </v>
      </c>
      <c r="G41" s="1" t="str">
        <f ca="1">OFFSET(Weapons!$G$2,$A41,0)</f>
        <v> </v>
      </c>
      <c r="H41" s="1" t="str">
        <f ca="1">OFFSET(Weapons!$H$2,$A41,0)</f>
        <v> </v>
      </c>
      <c r="I41" s="1" t="str">
        <f ca="1">OFFSET(Weapons!$I$2,$A41,0)</f>
        <v> </v>
      </c>
      <c r="J41" s="1" t="str">
        <f ca="1">OFFSET(Weapons!$J$2,$A41,0)</f>
        <v> </v>
      </c>
      <c r="K41" s="1" t="str">
        <f ca="1">OFFSET(Weapons!$K$2,$A41,0)</f>
        <v> </v>
      </c>
      <c r="L41" s="19"/>
      <c r="N41" s="24">
        <f>Q41-1</f>
        <v>0</v>
      </c>
      <c r="Q41" s="23">
        <v>1</v>
      </c>
    </row>
    <row r="42" spans="1:12" ht="15">
      <c r="A42" s="19">
        <v>0</v>
      </c>
      <c r="B42" s="22" t="str">
        <f ca="1">OFFSET(Weapons!$B$2,$A42,0)</f>
        <v> </v>
      </c>
      <c r="C42" s="1" t="str">
        <f ca="1">OFFSET(Weapons!$C$2,$A42,0)</f>
        <v> </v>
      </c>
      <c r="D42" s="1" t="str">
        <f ca="1">OFFSET(Weapons!$D$2,$A42,0)</f>
        <v> </v>
      </c>
      <c r="E42" s="1" t="str">
        <f ca="1">OFFSET(Weapons!$E$2,$A42,0)</f>
        <v> </v>
      </c>
      <c r="F42" s="1" t="str">
        <f ca="1">OFFSET(Weapons!$F$2,$A42,0)</f>
        <v> </v>
      </c>
      <c r="G42" s="1" t="str">
        <f ca="1">OFFSET(Weapons!$G$2,$A42,0)</f>
        <v> </v>
      </c>
      <c r="H42" s="1" t="str">
        <f ca="1">OFFSET(Weapons!$H$2,$A42,0)</f>
        <v> </v>
      </c>
      <c r="I42" s="1" t="str">
        <f ca="1">OFFSET(Weapons!$I$2,$A42,0)</f>
        <v> </v>
      </c>
      <c r="J42" s="1" t="str">
        <f ca="1">OFFSET(Weapons!$J$2,$A42,0)</f>
        <v> </v>
      </c>
      <c r="K42" s="1" t="str">
        <f ca="1">OFFSET(Weapons!$K$2,$A42,0)</f>
        <v> </v>
      </c>
      <c r="L42" s="19"/>
    </row>
    <row r="43" spans="1:12" ht="15">
      <c r="A43" s="19">
        <v>0</v>
      </c>
      <c r="B43" s="22" t="str">
        <f ca="1">OFFSET(Weapons!$B$2,$A43,0)</f>
        <v> </v>
      </c>
      <c r="C43" s="1" t="str">
        <f ca="1">OFFSET(Weapons!$C$2,$A43,0)</f>
        <v> </v>
      </c>
      <c r="D43" s="1" t="str">
        <f ca="1">OFFSET(Weapons!$D$2,$A43,0)</f>
        <v> </v>
      </c>
      <c r="E43" s="1" t="str">
        <f ca="1">OFFSET(Weapons!$E$2,$A43,0)</f>
        <v> </v>
      </c>
      <c r="F43" s="1" t="str">
        <f ca="1">OFFSET(Weapons!$F$2,$A43,0)</f>
        <v> </v>
      </c>
      <c r="G43" s="1" t="str">
        <f ca="1">OFFSET(Weapons!$G$2,$A43,0)</f>
        <v> </v>
      </c>
      <c r="H43" s="1" t="str">
        <f ca="1">OFFSET(Weapons!$H$2,$A43,0)</f>
        <v> </v>
      </c>
      <c r="I43" s="1" t="str">
        <f ca="1">OFFSET(Weapons!$I$2,$A43,0)</f>
        <v> </v>
      </c>
      <c r="J43" s="1" t="str">
        <f ca="1">OFFSET(Weapons!$J$2,$A43,0)</f>
        <v> </v>
      </c>
      <c r="K43" s="1" t="str">
        <f ca="1">OFFSET(Weapons!$K$2,$A43,0)</f>
        <v> </v>
      </c>
      <c r="L43" s="19"/>
    </row>
    <row r="44" spans="1:12" ht="15">
      <c r="A44" s="19">
        <v>0</v>
      </c>
      <c r="B44" s="22" t="str">
        <f ca="1">OFFSET(Weapons!$B$2,$A44,0)</f>
        <v> </v>
      </c>
      <c r="C44" s="1" t="str">
        <f ca="1">OFFSET(Weapons!$C$2,$A44,0)</f>
        <v> </v>
      </c>
      <c r="D44" s="1" t="str">
        <f ca="1">OFFSET(Weapons!$D$2,$A44,0)</f>
        <v> </v>
      </c>
      <c r="E44" s="1" t="str">
        <f ca="1">OFFSET(Weapons!$E$2,$A44,0)</f>
        <v> </v>
      </c>
      <c r="F44" s="1" t="str">
        <f ca="1">OFFSET(Weapons!$F$2,$A44,0)</f>
        <v> </v>
      </c>
      <c r="G44" s="1" t="str">
        <f ca="1">OFFSET(Weapons!$G$2,$A44,0)</f>
        <v> </v>
      </c>
      <c r="H44" s="1" t="str">
        <f ca="1">OFFSET(Weapons!$H$2,$A44,0)</f>
        <v> </v>
      </c>
      <c r="I44" s="1" t="str">
        <f ca="1">OFFSET(Weapons!$I$2,$A44,0)</f>
        <v> </v>
      </c>
      <c r="J44" s="1" t="str">
        <f ca="1">OFFSET(Weapons!$J$2,$A44,0)</f>
        <v> </v>
      </c>
      <c r="K44" s="1" t="str">
        <f ca="1">OFFSET(Weapons!$K$2,$A44,0)</f>
        <v> </v>
      </c>
      <c r="L44" s="19"/>
    </row>
    <row r="45" spans="1:12" ht="15">
      <c r="A45" s="19">
        <v>0</v>
      </c>
      <c r="B45" s="22" t="str">
        <f ca="1">OFFSET(Weapons!$B$2,$A45,0)</f>
        <v> </v>
      </c>
      <c r="C45" s="1" t="str">
        <f ca="1">OFFSET(Weapons!$C$2,$A45,0)</f>
        <v> </v>
      </c>
      <c r="D45" s="1" t="str">
        <f ca="1">OFFSET(Weapons!$D$2,$A45,0)</f>
        <v> </v>
      </c>
      <c r="E45" s="1" t="str">
        <f ca="1">OFFSET(Weapons!$E$2,$A45,0)</f>
        <v> </v>
      </c>
      <c r="F45" s="1" t="str">
        <f ca="1">OFFSET(Weapons!$F$2,$A45,0)</f>
        <v> </v>
      </c>
      <c r="G45" s="1" t="str">
        <f ca="1">OFFSET(Weapons!$G$2,$A45,0)</f>
        <v> </v>
      </c>
      <c r="H45" s="1" t="str">
        <f ca="1">OFFSET(Weapons!$H$2,$A45,0)</f>
        <v> </v>
      </c>
      <c r="I45" s="1" t="str">
        <f ca="1">OFFSET(Weapons!$I$2,$A45,0)</f>
        <v> </v>
      </c>
      <c r="J45" s="1" t="str">
        <f ca="1">OFFSET(Weapons!$J$2,$A45,0)</f>
        <v> </v>
      </c>
      <c r="K45" s="1" t="str">
        <f ca="1">OFFSET(Weapons!$K$2,$A45,0)</f>
        <v> </v>
      </c>
      <c r="L45" s="19"/>
    </row>
    <row r="46" spans="1:12" ht="15">
      <c r="A46" s="19">
        <v>0</v>
      </c>
      <c r="B46" s="22"/>
      <c r="C46" s="1"/>
      <c r="D46" s="1"/>
      <c r="E46" s="1"/>
      <c r="F46" s="1"/>
      <c r="G46" s="1"/>
      <c r="H46" s="1"/>
      <c r="I46" s="1"/>
      <c r="J46" s="1"/>
      <c r="K46" s="1"/>
      <c r="L46" s="19"/>
    </row>
    <row r="47" spans="13:18" s="21" customFormat="1" ht="15">
      <c r="M47" s="6"/>
      <c r="N47"/>
      <c r="O47"/>
      <c r="P47"/>
      <c r="Q47"/>
      <c r="R47"/>
    </row>
    <row r="48" spans="1:18" s="21" customFormat="1" ht="15">
      <c r="A48" s="21" t="s">
        <v>157</v>
      </c>
      <c r="B48" t="s">
        <v>93</v>
      </c>
      <c r="C48" s="1" t="s">
        <v>156</v>
      </c>
      <c r="D48" s="1" t="s">
        <v>21</v>
      </c>
      <c r="E48" s="21" t="s">
        <v>141</v>
      </c>
      <c r="F48" s="26" t="s">
        <v>196</v>
      </c>
      <c r="M48" s="6"/>
      <c r="N48" t="s">
        <v>158</v>
      </c>
      <c r="O48"/>
      <c r="P48"/>
      <c r="Q48"/>
      <c r="R48"/>
    </row>
    <row r="49" spans="1:18" s="21" customFormat="1" ht="15">
      <c r="A49" s="19">
        <v>0</v>
      </c>
      <c r="B49" s="22" t="str">
        <f ca="1">OFFSET(Multipliers!$B$2,$A49,0)</f>
        <v> </v>
      </c>
      <c r="C49" s="22" t="str">
        <f ca="1">OFFSET(Multipliers!$C$2,$A49,0)</f>
        <v> </v>
      </c>
      <c r="D49" s="22" t="str">
        <f ca="1">OFFSET(Multipliers!$D$2,$A49,0)</f>
        <v> </v>
      </c>
      <c r="E49" s="22" t="str">
        <f ca="1">OFFSET(Multipliers!$E$2,$A49,0)</f>
        <v> </v>
      </c>
      <c r="F49" s="22" t="str">
        <f ca="1">OFFSET(Multipliers!$F$2,$A49,0)</f>
        <v> </v>
      </c>
      <c r="M49" s="6"/>
      <c r="N49" t="s">
        <v>159</v>
      </c>
      <c r="O49"/>
      <c r="P49"/>
      <c r="Q49"/>
      <c r="R49"/>
    </row>
    <row r="50" spans="1:18" s="21" customFormat="1" ht="15">
      <c r="A50" s="19">
        <v>0</v>
      </c>
      <c r="B50" s="22" t="str">
        <f ca="1">OFFSET(Multipliers!$B$2,$A50,0)</f>
        <v> </v>
      </c>
      <c r="C50" s="22" t="str">
        <f ca="1">OFFSET(Multipliers!$C$2,$A50,0)</f>
        <v> </v>
      </c>
      <c r="D50" s="22" t="str">
        <f ca="1">OFFSET(Multipliers!$D$2,$A50,0)</f>
        <v> </v>
      </c>
      <c r="E50" s="22" t="str">
        <f ca="1">OFFSET(Multipliers!$E$2,$A50,0)</f>
        <v> </v>
      </c>
      <c r="F50" s="22" t="str">
        <f ca="1">OFFSET(Multipliers!$F$2,$A50,0)</f>
        <v> </v>
      </c>
      <c r="M50" s="6"/>
      <c r="N50"/>
      <c r="O50"/>
      <c r="P50"/>
      <c r="Q50"/>
      <c r="R50"/>
    </row>
    <row r="51" spans="1:18" s="21" customFormat="1" ht="15">
      <c r="A51" s="19">
        <v>0</v>
      </c>
      <c r="B51" s="22" t="str">
        <f ca="1">OFFSET(Multipliers!$B$2,$A51,0)</f>
        <v> </v>
      </c>
      <c r="C51" s="22" t="str">
        <f ca="1">OFFSET(Multipliers!$C$2,$A51,0)</f>
        <v> </v>
      </c>
      <c r="D51" s="22" t="str">
        <f ca="1">OFFSET(Multipliers!$D$2,$A51,0)</f>
        <v> </v>
      </c>
      <c r="E51" s="22" t="str">
        <f ca="1">OFFSET(Multipliers!$E$2,$A51,0)</f>
        <v> </v>
      </c>
      <c r="F51" s="22" t="str">
        <f ca="1">OFFSET(Multipliers!$F$2,$A51,0)</f>
        <v> </v>
      </c>
      <c r="M51" s="6"/>
      <c r="N51" t="s">
        <v>160</v>
      </c>
      <c r="O51"/>
      <c r="P51"/>
      <c r="Q51"/>
      <c r="R51"/>
    </row>
    <row r="52" spans="1:18" s="21" customFormat="1" ht="15">
      <c r="A52" s="19">
        <v>0</v>
      </c>
      <c r="B52" s="22" t="str">
        <f ca="1">OFFSET(Multipliers!$B$2,$A52,0)</f>
        <v> </v>
      </c>
      <c r="C52" s="22" t="str">
        <f ca="1">OFFSET(Multipliers!$C$2,$A52,0)</f>
        <v> </v>
      </c>
      <c r="D52" s="22" t="str">
        <f ca="1">OFFSET(Multipliers!$D$2,$A52,0)</f>
        <v> </v>
      </c>
      <c r="E52" s="22" t="str">
        <f ca="1">OFFSET(Multipliers!$E$2,$A52,0)</f>
        <v> </v>
      </c>
      <c r="F52" s="22" t="str">
        <f ca="1">OFFSET(Multipliers!$F$2,$A52,0)</f>
        <v> </v>
      </c>
      <c r="M52" s="6"/>
      <c r="N52" s="24">
        <f>Q52-1</f>
        <v>28</v>
      </c>
      <c r="O52"/>
      <c r="P52"/>
      <c r="Q52" s="23">
        <v>29</v>
      </c>
      <c r="R52"/>
    </row>
    <row r="53" spans="1:18" s="21" customFormat="1" ht="15">
      <c r="A53" s="19">
        <v>0</v>
      </c>
      <c r="B53" s="22" t="str">
        <f ca="1">OFFSET(Multipliers!$B$2,$A53,0)</f>
        <v> </v>
      </c>
      <c r="C53" s="22" t="str">
        <f ca="1">OFFSET(Multipliers!$C$2,$A53,0)</f>
        <v> </v>
      </c>
      <c r="D53" s="22" t="str">
        <f ca="1">OFFSET(Multipliers!$D$2,$A53,0)</f>
        <v> </v>
      </c>
      <c r="E53" s="22" t="str">
        <f ca="1">OFFSET(Multipliers!$E$2,$A53,0)</f>
        <v> </v>
      </c>
      <c r="F53" s="22" t="str">
        <f ca="1">OFFSET(Multipliers!$F$2,$A53,0)</f>
        <v> </v>
      </c>
      <c r="M53" s="6"/>
      <c r="R53"/>
    </row>
    <row r="54" spans="1:18" s="21" customFormat="1" ht="15">
      <c r="A54" s="19">
        <v>0</v>
      </c>
      <c r="B54" s="22" t="str">
        <f ca="1">OFFSET(Multipliers!$B$2,$A54,0)</f>
        <v> </v>
      </c>
      <c r="C54" s="22" t="str">
        <f ca="1">OFFSET(Multipliers!$C$2,$A54,0)</f>
        <v> </v>
      </c>
      <c r="D54" s="22" t="str">
        <f ca="1">OFFSET(Multipliers!$D$2,$A54,0)</f>
        <v> </v>
      </c>
      <c r="E54" s="22" t="str">
        <f ca="1">OFFSET(Multipliers!$E$2,$A54,0)</f>
        <v> </v>
      </c>
      <c r="F54" s="22" t="str">
        <f ca="1">OFFSET(Multipliers!$F$2,$A54,0)</f>
        <v> </v>
      </c>
      <c r="M54" s="6"/>
      <c r="N54"/>
      <c r="O54"/>
      <c r="P54"/>
      <c r="Q54"/>
      <c r="R54"/>
    </row>
    <row r="55" spans="1:18" s="21" customFormat="1" ht="15">
      <c r="A55" s="19">
        <v>0</v>
      </c>
      <c r="B55" s="22" t="str">
        <f ca="1">OFFSET(Multipliers!$B$2,$A55,0)</f>
        <v> </v>
      </c>
      <c r="C55" s="22" t="str">
        <f ca="1">OFFSET(Multipliers!$C$2,$A55,0)</f>
        <v> </v>
      </c>
      <c r="D55" s="22" t="str">
        <f ca="1">OFFSET(Multipliers!$D$2,$A55,0)</f>
        <v> </v>
      </c>
      <c r="E55" s="22" t="str">
        <f ca="1">OFFSET(Multipliers!$E$2,$A55,0)</f>
        <v> </v>
      </c>
      <c r="F55" s="22" t="str">
        <f ca="1">OFFSET(Multipliers!$F$2,$A55,0)</f>
        <v> </v>
      </c>
      <c r="M55" s="6"/>
      <c r="N55"/>
      <c r="O55"/>
      <c r="P55"/>
      <c r="Q55"/>
      <c r="R55"/>
    </row>
    <row r="56" spans="1:18" s="21" customFormat="1" ht="15">
      <c r="A56" s="19">
        <v>0</v>
      </c>
      <c r="B56" s="22" t="str">
        <f ca="1">OFFSET(Multipliers!$B$2,$A56,0)</f>
        <v> </v>
      </c>
      <c r="C56" s="22" t="str">
        <f ca="1">OFFSET(Multipliers!$C$2,$A56,0)</f>
        <v> </v>
      </c>
      <c r="D56" s="22" t="str">
        <f ca="1">OFFSET(Multipliers!$D$2,$A56,0)</f>
        <v> </v>
      </c>
      <c r="E56" s="22" t="str">
        <f ca="1">OFFSET(Multipliers!$E$2,$A56,0)</f>
        <v> </v>
      </c>
      <c r="F56" s="22" t="str">
        <f ca="1">OFFSET(Multipliers!$F$2,$A56,0)</f>
        <v> </v>
      </c>
      <c r="M56" s="6"/>
      <c r="N56"/>
      <c r="O56"/>
      <c r="P56"/>
      <c r="Q56"/>
      <c r="R56"/>
    </row>
    <row r="57" spans="1:18" s="21" customFormat="1" ht="15">
      <c r="A57" s="19">
        <v>0</v>
      </c>
      <c r="B57" s="22" t="str">
        <f ca="1">OFFSET(Multipliers!$B$2,$A57,0)</f>
        <v> </v>
      </c>
      <c r="C57" s="22" t="str">
        <f ca="1">OFFSET(Multipliers!$C$2,$A57,0)</f>
        <v> </v>
      </c>
      <c r="D57" s="22" t="str">
        <f ca="1">OFFSET(Multipliers!$D$2,$A57,0)</f>
        <v> </v>
      </c>
      <c r="E57" s="22" t="str">
        <f ca="1">OFFSET(Multipliers!$E$2,$A57,0)</f>
        <v> </v>
      </c>
      <c r="F57" s="22" t="str">
        <f ca="1">OFFSET(Multipliers!$F$2,$A57,0)</f>
        <v> </v>
      </c>
      <c r="M57" s="6"/>
      <c r="N57"/>
      <c r="O57"/>
      <c r="P57"/>
      <c r="Q57"/>
      <c r="R57"/>
    </row>
    <row r="58" spans="1:18" s="21" customFormat="1" ht="15">
      <c r="A58" s="19">
        <v>0</v>
      </c>
      <c r="B58" s="22" t="str">
        <f ca="1">OFFSET(Multipliers!$B$2,$A58,0)</f>
        <v> </v>
      </c>
      <c r="C58" s="22" t="str">
        <f ca="1">OFFSET(Multipliers!$C$2,$A58,0)</f>
        <v> </v>
      </c>
      <c r="D58" s="22" t="str">
        <f ca="1">OFFSET(Multipliers!$D$2,$A58,0)</f>
        <v> </v>
      </c>
      <c r="E58" s="22" t="str">
        <f ca="1">OFFSET(Multipliers!$E$2,$A58,0)</f>
        <v> </v>
      </c>
      <c r="F58" s="22" t="str">
        <f ca="1">OFFSET(Multipliers!$F$2,$A58,0)</f>
        <v> </v>
      </c>
      <c r="M58" s="6"/>
      <c r="N58"/>
      <c r="O58"/>
      <c r="P58"/>
      <c r="Q58"/>
      <c r="R58"/>
    </row>
    <row r="59" spans="1:6" s="21" customFormat="1" ht="15">
      <c r="A59" s="19">
        <v>0</v>
      </c>
      <c r="B59" s="22" t="str">
        <f ca="1">OFFSET(Multipliers!$B$2,$A59,0)</f>
        <v> </v>
      </c>
      <c r="C59" s="22" t="str">
        <f ca="1">OFFSET(Multipliers!$C$2,$A59,0)</f>
        <v> </v>
      </c>
      <c r="D59" s="22" t="str">
        <f ca="1">OFFSET(Multipliers!$D$2,$A59,0)</f>
        <v> </v>
      </c>
      <c r="E59" s="22" t="str">
        <f ca="1">OFFSET(Multipliers!$E$2,$A59,0)</f>
        <v> </v>
      </c>
      <c r="F59" s="22" t="str">
        <f ca="1">OFFSET(Multipliers!$F$2,$A59,0)</f>
        <v> </v>
      </c>
    </row>
    <row r="60" s="21" customFormat="1" ht="15"/>
    <row r="61" s="21" customFormat="1" ht="15"/>
    <row r="62" s="21" customFormat="1" ht="15"/>
    <row r="63" s="21" customFormat="1" ht="15"/>
    <row r="64" s="21" customFormat="1" ht="15"/>
    <row r="65" s="21" customFormat="1" ht="15"/>
    <row r="66" s="21" customFormat="1" ht="15"/>
    <row r="67" s="21" customFormat="1" ht="15"/>
    <row r="68" s="21" customFormat="1" ht="15"/>
    <row r="69" s="21" customFormat="1" ht="15"/>
    <row r="70" s="21" customFormat="1" ht="15"/>
    <row r="71" s="21" customFormat="1" ht="15"/>
    <row r="72" s="21" customFormat="1" ht="15"/>
    <row r="73" s="21" customFormat="1" ht="15"/>
    <row r="74" s="21" customFormat="1" ht="15"/>
    <row r="75" s="21" customFormat="1" ht="15"/>
    <row r="76" s="21" customFormat="1" ht="15"/>
    <row r="77" s="21" customFormat="1" ht="15"/>
    <row r="78" s="21" customFormat="1" ht="15"/>
    <row r="79" s="21" customFormat="1" ht="15"/>
    <row r="80" s="21" customFormat="1" ht="15"/>
    <row r="81" s="21" customFormat="1" ht="15"/>
    <row r="82" s="21" customFormat="1" ht="15"/>
    <row r="83" s="21" customFormat="1" ht="15"/>
    <row r="84" s="21" customFormat="1" ht="15"/>
    <row r="85" s="21" customFormat="1" ht="15"/>
    <row r="86" s="21" customFormat="1" ht="15"/>
    <row r="87" s="21" customFormat="1" ht="15"/>
    <row r="88" s="21" customFormat="1" ht="15"/>
    <row r="89" s="21" customFormat="1" ht="15"/>
    <row r="90" s="21" customFormat="1" ht="15"/>
    <row r="91" s="21" customFormat="1" ht="15"/>
    <row r="92" s="21" customFormat="1" ht="15"/>
    <row r="93" s="21" customFormat="1" ht="15"/>
    <row r="94" s="21" customFormat="1" ht="15"/>
    <row r="95" s="21" customFormat="1" ht="15"/>
    <row r="96" s="21" customFormat="1" ht="15"/>
    <row r="97" s="21" customFormat="1" ht="15"/>
    <row r="98" s="21" customFormat="1" ht="15"/>
    <row r="99" s="21" customFormat="1" ht="15"/>
    <row r="100" s="21" customFormat="1" ht="15"/>
    <row r="101" s="21" customFormat="1" ht="15"/>
    <row r="102" s="21" customFormat="1" ht="15"/>
    <row r="103" s="21" customFormat="1" ht="15"/>
    <row r="104" s="21" customFormat="1" ht="15"/>
    <row r="105" s="21" customFormat="1" ht="15"/>
    <row r="106" s="21" customFormat="1" ht="15"/>
    <row r="107" s="21" customFormat="1" ht="15"/>
    <row r="108" s="21" customFormat="1" ht="15"/>
    <row r="109" s="21" customFormat="1" ht="15"/>
    <row r="110" s="21" customFormat="1" ht="15"/>
    <row r="111" s="21" customFormat="1" ht="15"/>
    <row r="112" s="21" customFormat="1" ht="15"/>
    <row r="113" s="21" customFormat="1" ht="15"/>
    <row r="114" s="21" customFormat="1" ht="15"/>
    <row r="115" s="21" customFormat="1" ht="15"/>
    <row r="116" s="21" customFormat="1" ht="15"/>
    <row r="117" s="21" customFormat="1" ht="15"/>
    <row r="118" s="21" customFormat="1" ht="15"/>
    <row r="119" s="21" customFormat="1" ht="15"/>
    <row r="120" s="21" customFormat="1" ht="15"/>
    <row r="121" s="21" customFormat="1" ht="15"/>
    <row r="122" s="21" customFormat="1" ht="15"/>
    <row r="123" s="21" customFormat="1" ht="15"/>
    <row r="124" s="21" customFormat="1" ht="15"/>
    <row r="125" s="21" customFormat="1" ht="15"/>
    <row r="126" s="21" customFormat="1" ht="15"/>
    <row r="127" s="21" customFormat="1" ht="15"/>
    <row r="128" s="21" customFormat="1" ht="15"/>
    <row r="129" s="21" customFormat="1" ht="15"/>
    <row r="130" s="21" customFormat="1" ht="15"/>
    <row r="131" s="21" customFormat="1" ht="15"/>
    <row r="132" s="21" customFormat="1" ht="15"/>
    <row r="133" s="21" customFormat="1" ht="15"/>
    <row r="134" s="21" customFormat="1" ht="15"/>
    <row r="135" s="21" customFormat="1" ht="15"/>
    <row r="136" s="21" customFormat="1" ht="15"/>
    <row r="137" s="21" customFormat="1" ht="15"/>
    <row r="138" s="21" customFormat="1" ht="15"/>
    <row r="139" s="21" customFormat="1" ht="15"/>
    <row r="140" s="21" customFormat="1" ht="15"/>
    <row r="141" s="21" customFormat="1" ht="15"/>
    <row r="142" s="21" customFormat="1" ht="15"/>
    <row r="143" s="21" customFormat="1" ht="15"/>
    <row r="144" s="21" customFormat="1" ht="15"/>
    <row r="145" s="21" customFormat="1" ht="15"/>
    <row r="146" s="21" customFormat="1" ht="15"/>
    <row r="147" s="21" customFormat="1" ht="15"/>
    <row r="148" s="21" customFormat="1" ht="15"/>
    <row r="149" s="21" customFormat="1" ht="15"/>
    <row r="150" s="21" customFormat="1" ht="15"/>
    <row r="151" s="21" customFormat="1" ht="15"/>
    <row r="152" s="21" customFormat="1" ht="15"/>
    <row r="153" s="21" customFormat="1" ht="15"/>
    <row r="154" s="21" customFormat="1" ht="15"/>
    <row r="155" s="21" customFormat="1" ht="15"/>
    <row r="156" s="21" customFormat="1" ht="15"/>
    <row r="157" s="21" customFormat="1" ht="15"/>
    <row r="158" s="21" customFormat="1" ht="15"/>
    <row r="159" s="21" customFormat="1" ht="15"/>
    <row r="160" s="21" customFormat="1" ht="15"/>
    <row r="161" s="21" customFormat="1" ht="15"/>
    <row r="162" s="21" customFormat="1" ht="15"/>
    <row r="163" s="21" customFormat="1" ht="15"/>
    <row r="164" s="21" customFormat="1" ht="15"/>
    <row r="165" s="21" customFormat="1" ht="15"/>
    <row r="166" s="21" customFormat="1" ht="15"/>
    <row r="167" s="21" customFormat="1" ht="15"/>
    <row r="168" s="21" customFormat="1" ht="15"/>
    <row r="169" s="21" customFormat="1" ht="15"/>
    <row r="170" s="21" customFormat="1" ht="15"/>
    <row r="171" s="21" customFormat="1" ht="15"/>
    <row r="172" s="21" customFormat="1" ht="15"/>
    <row r="173" s="21" customFormat="1" ht="15"/>
    <row r="174" s="21" customFormat="1" ht="15"/>
    <row r="175" s="21" customFormat="1" ht="15"/>
    <row r="176" s="21" customFormat="1" ht="15"/>
    <row r="177" s="21" customFormat="1" ht="15"/>
    <row r="178" s="21" customFormat="1" ht="15"/>
    <row r="179" s="21" customFormat="1" ht="15"/>
    <row r="180" s="21" customFormat="1" ht="15"/>
    <row r="181" s="21" customFormat="1" ht="15"/>
    <row r="182" s="21" customFormat="1" ht="15"/>
    <row r="183" s="21" customFormat="1" ht="15"/>
    <row r="184" s="21" customFormat="1" ht="15"/>
    <row r="185" s="21" customFormat="1" ht="15"/>
    <row r="186" s="21" customFormat="1" ht="15"/>
    <row r="187" s="21" customFormat="1" ht="15"/>
    <row r="188" s="21" customFormat="1" ht="15"/>
    <row r="189" s="21" customFormat="1" ht="15"/>
    <row r="190" s="21" customFormat="1" ht="15"/>
    <row r="191" s="21" customFormat="1" ht="15"/>
    <row r="192" s="21" customFormat="1" ht="15"/>
    <row r="193" s="21" customFormat="1" ht="15"/>
    <row r="194" s="21" customFormat="1" ht="15"/>
    <row r="195" s="21" customFormat="1" ht="15"/>
    <row r="196" s="21" customFormat="1" ht="15"/>
    <row r="197" s="21" customFormat="1" ht="15"/>
    <row r="198" s="21" customFormat="1" ht="15"/>
    <row r="199" s="21" customFormat="1" ht="15"/>
    <row r="200" s="21" customFormat="1" ht="15"/>
    <row r="201" s="21" customFormat="1" ht="15"/>
    <row r="202" s="21" customFormat="1" ht="15"/>
    <row r="203" s="21" customFormat="1" ht="15"/>
    <row r="204" s="21" customFormat="1" ht="15"/>
    <row r="205" s="21" customFormat="1" ht="15"/>
    <row r="206" s="21" customFormat="1" ht="15"/>
    <row r="207" s="21" customFormat="1" ht="15"/>
    <row r="208" s="21" customFormat="1" ht="15"/>
    <row r="209" s="21" customFormat="1" ht="15"/>
    <row r="210" s="21" customFormat="1" ht="15"/>
    <row r="211" s="21" customFormat="1" ht="15"/>
    <row r="212" s="21" customFormat="1" ht="15"/>
    <row r="213" s="21" customFormat="1" ht="15"/>
    <row r="214" s="21" customFormat="1" ht="15"/>
    <row r="215" s="21" customFormat="1" ht="15"/>
    <row r="216" s="21" customFormat="1" ht="15"/>
    <row r="217" s="21" customFormat="1" ht="15"/>
    <row r="218" s="21" customFormat="1" ht="15"/>
    <row r="219" s="21" customFormat="1" ht="15"/>
    <row r="220" s="21" customFormat="1" ht="15"/>
    <row r="221" s="21" customFormat="1" ht="15"/>
    <row r="222" s="21" customFormat="1" ht="15"/>
    <row r="223" s="21" customFormat="1" ht="15"/>
    <row r="224" s="21" customFormat="1" ht="15"/>
    <row r="225" s="21" customFormat="1" ht="15"/>
    <row r="226" s="21" customFormat="1" ht="15"/>
    <row r="227" s="21" customFormat="1" ht="15"/>
    <row r="228" s="21" customFormat="1" ht="15"/>
    <row r="229" s="21" customFormat="1" ht="15"/>
    <row r="230" s="21" customFormat="1" ht="15"/>
    <row r="231" s="21" customFormat="1" ht="15"/>
    <row r="232" s="21" customFormat="1" ht="15"/>
    <row r="233" s="21" customFormat="1" ht="15"/>
    <row r="234" s="21" customFormat="1" ht="15"/>
    <row r="235" s="21" customFormat="1" ht="15"/>
    <row r="236" s="21" customFormat="1" ht="15"/>
    <row r="237" s="21" customFormat="1" ht="15"/>
    <row r="238" s="21" customFormat="1" ht="15"/>
    <row r="239" s="21" customFormat="1" ht="15"/>
    <row r="240" s="21" customFormat="1" ht="15"/>
    <row r="241" s="21" customFormat="1" ht="15"/>
    <row r="242" s="21" customFormat="1" ht="15"/>
    <row r="243" s="21" customFormat="1" ht="15"/>
    <row r="244" s="21" customFormat="1" ht="15"/>
    <row r="245" s="21" customFormat="1" ht="15"/>
    <row r="246" s="21" customFormat="1" ht="15"/>
    <row r="247" s="21" customFormat="1" ht="15"/>
    <row r="248" s="21" customFormat="1" ht="15"/>
    <row r="249" s="21" customFormat="1" ht="15"/>
    <row r="250" s="21" customFormat="1" ht="15"/>
    <row r="251" s="21" customFormat="1" ht="15"/>
    <row r="252" s="21" customFormat="1" ht="15"/>
    <row r="253" s="21" customFormat="1" ht="15"/>
    <row r="254" s="21" customFormat="1" ht="15"/>
    <row r="255" s="21" customFormat="1" ht="15"/>
    <row r="256" s="21" customFormat="1" ht="15"/>
    <row r="257" s="21" customFormat="1" ht="15"/>
    <row r="258" s="21" customFormat="1" ht="15"/>
    <row r="259" s="21" customFormat="1" ht="15"/>
    <row r="260" s="21" customFormat="1" ht="15"/>
    <row r="261" s="21" customFormat="1" ht="15"/>
    <row r="262" s="21" customFormat="1" ht="15"/>
    <row r="263" s="21" customFormat="1" ht="15"/>
    <row r="264" s="21" customFormat="1" ht="15"/>
    <row r="265" s="21" customFormat="1" ht="15"/>
    <row r="266" s="21" customFormat="1" ht="15"/>
    <row r="267" s="21" customFormat="1" ht="15"/>
    <row r="268" s="21" customFormat="1" ht="15"/>
    <row r="269" s="21" customFormat="1" ht="15"/>
    <row r="270" s="21" customFormat="1" ht="15"/>
    <row r="271" s="21" customFormat="1" ht="15"/>
    <row r="272" s="21" customFormat="1" ht="15"/>
    <row r="273" s="21" customFormat="1" ht="15"/>
    <row r="274" s="21" customFormat="1" ht="15"/>
    <row r="275" s="21" customFormat="1" ht="15"/>
    <row r="276" s="21" customFormat="1" ht="15"/>
    <row r="277" s="21" customFormat="1" ht="15"/>
    <row r="278" s="21" customFormat="1" ht="15"/>
    <row r="279" s="21" customFormat="1" ht="15"/>
    <row r="280" s="21" customFormat="1" ht="15"/>
    <row r="281" s="21" customFormat="1" ht="15"/>
    <row r="282" s="21" customFormat="1" ht="15"/>
    <row r="283" s="21" customFormat="1" ht="15"/>
    <row r="284" s="21" customFormat="1" ht="15"/>
    <row r="285" s="21" customFormat="1" ht="15"/>
    <row r="286" s="21" customFormat="1" ht="15"/>
    <row r="287" s="21" customFormat="1" ht="15"/>
    <row r="288" s="21" customFormat="1" ht="15"/>
    <row r="289" s="21" customFormat="1" ht="15"/>
    <row r="290" s="21" customFormat="1" ht="15"/>
    <row r="291" s="21" customFormat="1" ht="15"/>
    <row r="292" s="21" customFormat="1" ht="15"/>
    <row r="293" s="21" customFormat="1" ht="15"/>
    <row r="294" s="21" customFormat="1" ht="15"/>
    <row r="295" s="21" customFormat="1" ht="15"/>
    <row r="296" s="21" customFormat="1" ht="15"/>
    <row r="297" s="21" customFormat="1" ht="15"/>
    <row r="298" s="21" customFormat="1" ht="15"/>
    <row r="299" s="21" customFormat="1" ht="15"/>
    <row r="300" s="21" customFormat="1" ht="15"/>
    <row r="301" s="21" customFormat="1" ht="15"/>
    <row r="302" s="21" customFormat="1" ht="15"/>
    <row r="303" s="21" customFormat="1" ht="15"/>
    <row r="304" s="21" customFormat="1" ht="15"/>
    <row r="305" s="21" customFormat="1" ht="15"/>
    <row r="306" s="21" customFormat="1" ht="15"/>
    <row r="307" s="21" customFormat="1" ht="15"/>
    <row r="308" s="21" customFormat="1" ht="15"/>
    <row r="309" s="21" customFormat="1" ht="15"/>
    <row r="310" s="21" customFormat="1" ht="15"/>
    <row r="311" s="21" customFormat="1" ht="15"/>
    <row r="312" s="21" customFormat="1" ht="15"/>
    <row r="313" s="21" customFormat="1" ht="15"/>
    <row r="314" s="21" customFormat="1" ht="15"/>
    <row r="315" s="21" customFormat="1" ht="15"/>
    <row r="316" s="21" customFormat="1" ht="15"/>
    <row r="317" s="21" customFormat="1" ht="15"/>
    <row r="318" s="21" customFormat="1" ht="15"/>
    <row r="319" s="21" customFormat="1" ht="15"/>
    <row r="320" s="21" customFormat="1" ht="15"/>
    <row r="321" s="21" customFormat="1" ht="15"/>
    <row r="322" s="21" customFormat="1" ht="15"/>
    <row r="323" s="21" customFormat="1" ht="15"/>
    <row r="324" s="21" customFormat="1" ht="15"/>
    <row r="325" s="21" customFormat="1" ht="15"/>
    <row r="326" s="21" customFormat="1" ht="15"/>
    <row r="327" s="21" customFormat="1" ht="15"/>
    <row r="328" s="21" customFormat="1" ht="15"/>
    <row r="329" s="21" customFormat="1" ht="15"/>
    <row r="330" s="21" customFormat="1" ht="15"/>
    <row r="331" s="21" customFormat="1" ht="15"/>
    <row r="332" s="21" customFormat="1" ht="15"/>
    <row r="333" s="21" customFormat="1" ht="15"/>
    <row r="334" s="21" customFormat="1" ht="15"/>
    <row r="335" s="21" customFormat="1" ht="15"/>
    <row r="336" s="21" customFormat="1" ht="15"/>
    <row r="337" s="21" customFormat="1" ht="15"/>
    <row r="338" s="21" customFormat="1" ht="15"/>
    <row r="339" s="21" customFormat="1" ht="15"/>
    <row r="340" s="21" customFormat="1" ht="15"/>
    <row r="341" s="21" customFormat="1" ht="15"/>
    <row r="342" s="21" customFormat="1" ht="15"/>
    <row r="343" s="21" customFormat="1" ht="15"/>
    <row r="344" s="21" customFormat="1" ht="15"/>
    <row r="345" s="21" customFormat="1" ht="15"/>
    <row r="346" s="21" customFormat="1" ht="15"/>
    <row r="347" s="21" customFormat="1" ht="15"/>
    <row r="348" s="21" customFormat="1" ht="15"/>
    <row r="349" s="21" customFormat="1" ht="15"/>
    <row r="350" s="21" customFormat="1" ht="15"/>
    <row r="351" s="21" customFormat="1" ht="15"/>
    <row r="352" s="21" customFormat="1" ht="15"/>
    <row r="353" s="21" customFormat="1" ht="15"/>
    <row r="354" s="21" customFormat="1" ht="15"/>
    <row r="355" s="21" customFormat="1" ht="15"/>
    <row r="356" s="21" customFormat="1" ht="15"/>
    <row r="357" s="21" customFormat="1" ht="15"/>
    <row r="358" s="21" customFormat="1" ht="15"/>
    <row r="359" s="21" customFormat="1" ht="15"/>
    <row r="360" s="21" customFormat="1" ht="15"/>
    <row r="361" s="21" customFormat="1" ht="15"/>
    <row r="362" s="21" customFormat="1" ht="15"/>
    <row r="363" s="21" customFormat="1" ht="15"/>
    <row r="364" s="21" customFormat="1" ht="15"/>
    <row r="365" s="21" customFormat="1" ht="15"/>
    <row r="366" s="21" customFormat="1" ht="15"/>
    <row r="367" s="21" customFormat="1" ht="15"/>
    <row r="368" s="21" customFormat="1" ht="15"/>
    <row r="369" s="21" customFormat="1" ht="15"/>
    <row r="370" s="21" customFormat="1" ht="15"/>
    <row r="371" s="21" customFormat="1" ht="15"/>
    <row r="372" s="21" customFormat="1" ht="15"/>
    <row r="373" s="21" customFormat="1" ht="15"/>
    <row r="374" s="21" customFormat="1" ht="15"/>
    <row r="375" s="21" customFormat="1" ht="15"/>
    <row r="376" s="21" customFormat="1" ht="15"/>
    <row r="377" s="21" customFormat="1" ht="15"/>
    <row r="378" s="21" customFormat="1" ht="15"/>
    <row r="379" s="21" customFormat="1" ht="15"/>
    <row r="380" s="21" customFormat="1" ht="15"/>
    <row r="381" s="21" customFormat="1" ht="15"/>
    <row r="382" s="21" customFormat="1" ht="15"/>
    <row r="383" s="21" customFormat="1" ht="15"/>
    <row r="384" s="21" customFormat="1" ht="15"/>
    <row r="385" s="21" customFormat="1" ht="15"/>
    <row r="386" s="21" customFormat="1" ht="15"/>
    <row r="387" s="21" customFormat="1" ht="15"/>
    <row r="388" s="21" customFormat="1" ht="15"/>
    <row r="389" s="21" customFormat="1" ht="15"/>
    <row r="390" s="21" customFormat="1" ht="15"/>
    <row r="391" s="21" customFormat="1" ht="15"/>
    <row r="392" s="21" customFormat="1" ht="15"/>
    <row r="393" s="21" customFormat="1" ht="15"/>
    <row r="394" s="21" customFormat="1" ht="15"/>
    <row r="395" s="21" customFormat="1" ht="15"/>
    <row r="396" s="21" customFormat="1" ht="15"/>
    <row r="397" s="21" customFormat="1" ht="15"/>
    <row r="398" s="21" customFormat="1" ht="15"/>
    <row r="399" s="21" customFormat="1" ht="15"/>
    <row r="400" s="21" customFormat="1" ht="15"/>
    <row r="401" s="21" customFormat="1" ht="15"/>
    <row r="402" s="21" customFormat="1" ht="15"/>
    <row r="403" s="21" customFormat="1" ht="15"/>
    <row r="404" s="21" customFormat="1" ht="15"/>
    <row r="405" s="21" customFormat="1" ht="15"/>
    <row r="406" s="21" customFormat="1" ht="15"/>
    <row r="407" s="21" customFormat="1" ht="15"/>
    <row r="408" s="21" customFormat="1" ht="15"/>
    <row r="409" s="21" customFormat="1" ht="15"/>
    <row r="410" s="21" customFormat="1" ht="15"/>
    <row r="411" s="21" customFormat="1" ht="15"/>
    <row r="412" s="21" customFormat="1" ht="15"/>
    <row r="413" s="21" customFormat="1" ht="15"/>
    <row r="414" s="21" customFormat="1" ht="15"/>
    <row r="415" s="21" customFormat="1" ht="15"/>
    <row r="416" s="21" customFormat="1" ht="15"/>
    <row r="417" s="21" customFormat="1" ht="15"/>
    <row r="418" s="21" customFormat="1" ht="15"/>
    <row r="419" s="21" customFormat="1" ht="15"/>
    <row r="420" s="21" customFormat="1" ht="15"/>
    <row r="421" s="21" customFormat="1" ht="15"/>
    <row r="422" s="21" customFormat="1" ht="15"/>
    <row r="423" s="21" customFormat="1" ht="15"/>
    <row r="424" s="21" customFormat="1" ht="15"/>
    <row r="425" s="21" customFormat="1" ht="15"/>
    <row r="426" s="21" customFormat="1" ht="15"/>
    <row r="427" s="21" customFormat="1" ht="15"/>
    <row r="428" s="21" customFormat="1" ht="15"/>
    <row r="429" s="21" customFormat="1" ht="15"/>
    <row r="430" s="21" customFormat="1" ht="15"/>
    <row r="431" s="21" customFormat="1" ht="15"/>
    <row r="432" s="21" customFormat="1" ht="15"/>
    <row r="433" s="21" customFormat="1" ht="15"/>
    <row r="434" s="21" customFormat="1" ht="15"/>
    <row r="435" s="21" customFormat="1" ht="15"/>
    <row r="436" s="21" customFormat="1" ht="15"/>
    <row r="437" s="21" customFormat="1" ht="15"/>
    <row r="438" s="21" customFormat="1" ht="15"/>
    <row r="439" s="21" customFormat="1" ht="15"/>
    <row r="440" s="21" customFormat="1" ht="15"/>
    <row r="441" s="21" customFormat="1" ht="15"/>
    <row r="442" s="21" customFormat="1" ht="15"/>
    <row r="443" s="21" customFormat="1" ht="15"/>
    <row r="444" s="21" customFormat="1" ht="15"/>
    <row r="445" s="21" customFormat="1" ht="15"/>
    <row r="446" s="21" customFormat="1" ht="15"/>
    <row r="447" s="21" customFormat="1" ht="15"/>
    <row r="448" s="21" customFormat="1" ht="15"/>
    <row r="449" s="21" customFormat="1" ht="15"/>
    <row r="450" s="21" customFormat="1" ht="15"/>
    <row r="451" s="21" customFormat="1" ht="15"/>
    <row r="452" s="21" customFormat="1" ht="15"/>
    <row r="453" s="21" customFormat="1" ht="15"/>
    <row r="454" s="21" customFormat="1" ht="15"/>
    <row r="455" s="21" customFormat="1" ht="15"/>
    <row r="456" s="21" customFormat="1" ht="15"/>
    <row r="457" s="21" customFormat="1" ht="15"/>
    <row r="458" s="21" customFormat="1" ht="15"/>
    <row r="459" s="21" customFormat="1" ht="15"/>
    <row r="460" s="21" customFormat="1" ht="15"/>
    <row r="461" s="21" customFormat="1" ht="15"/>
    <row r="462" s="21" customFormat="1" ht="15"/>
    <row r="463" s="21" customFormat="1" ht="15"/>
    <row r="464" s="21" customFormat="1" ht="15"/>
    <row r="465" s="21" customFormat="1" ht="15"/>
    <row r="466" s="21" customFormat="1" ht="15"/>
    <row r="467" s="21" customFormat="1" ht="15"/>
    <row r="468" s="21" customFormat="1" ht="15"/>
    <row r="469" s="21" customFormat="1" ht="15"/>
    <row r="470" s="21" customFormat="1" ht="15"/>
    <row r="471" s="21" customFormat="1" ht="15"/>
    <row r="472" s="21" customFormat="1" ht="15"/>
    <row r="473" s="21" customFormat="1" ht="15"/>
    <row r="474" s="21" customFormat="1" ht="15"/>
    <row r="475" s="21" customFormat="1" ht="15"/>
    <row r="476" s="21" customFormat="1" ht="15"/>
    <row r="477" s="21" customFormat="1" ht="15"/>
    <row r="478" s="21" customFormat="1" ht="15"/>
    <row r="479" s="21" customFormat="1" ht="15"/>
    <row r="480" s="21" customFormat="1" ht="15"/>
    <row r="481" s="21" customFormat="1" ht="15"/>
    <row r="482" s="21" customFormat="1" ht="15"/>
    <row r="483" s="21" customFormat="1" ht="15"/>
    <row r="484" s="21" customFormat="1" ht="15"/>
    <row r="485" s="21" customFormat="1" ht="15"/>
    <row r="486" s="21" customFormat="1" ht="15"/>
    <row r="487" s="21" customFormat="1" ht="15"/>
    <row r="488" s="21" customFormat="1" ht="15"/>
    <row r="489" s="21" customFormat="1" ht="15"/>
    <row r="490" s="21" customFormat="1" ht="15"/>
    <row r="491" s="21" customFormat="1" ht="15"/>
    <row r="492" s="21" customFormat="1" ht="15"/>
    <row r="493" s="21" customFormat="1" ht="15"/>
    <row r="494" s="21" customFormat="1" ht="15"/>
    <row r="495" s="21" customFormat="1" ht="15"/>
    <row r="496" s="21" customFormat="1" ht="15"/>
    <row r="497" s="21" customFormat="1" ht="15"/>
    <row r="498" s="21" customFormat="1" ht="15"/>
    <row r="499" s="21" customFormat="1" ht="15"/>
    <row r="500" s="21" customFormat="1" ht="15"/>
    <row r="501" s="21" customFormat="1" ht="15"/>
    <row r="502" s="21" customFormat="1" ht="15"/>
    <row r="503" s="21" customFormat="1" ht="15"/>
    <row r="504" s="21" customFormat="1" ht="15"/>
    <row r="505" s="21" customFormat="1" ht="15"/>
    <row r="506" s="21" customFormat="1" ht="15"/>
    <row r="507" s="21" customFormat="1" ht="15"/>
    <row r="508" s="21" customFormat="1" ht="15"/>
    <row r="509" s="21" customFormat="1" ht="15"/>
    <row r="510" s="21" customFormat="1" ht="15"/>
    <row r="511" s="21" customFormat="1" ht="15"/>
    <row r="512" s="21" customFormat="1" ht="15"/>
    <row r="513" s="21" customFormat="1" ht="15"/>
    <row r="514" s="21" customFormat="1" ht="15"/>
    <row r="515" s="21" customFormat="1" ht="15"/>
    <row r="516" s="21" customFormat="1" ht="15"/>
    <row r="517" s="21" customFormat="1" ht="15"/>
    <row r="518" s="21" customFormat="1" ht="15"/>
    <row r="519" s="21" customFormat="1" ht="15"/>
    <row r="520" s="21" customFormat="1" ht="15"/>
    <row r="521" s="21" customFormat="1" ht="15"/>
    <row r="522" s="21" customFormat="1" ht="15"/>
    <row r="523" s="21" customFormat="1" ht="15"/>
    <row r="524" s="21" customFormat="1" ht="15"/>
    <row r="525" s="21" customFormat="1" ht="15"/>
    <row r="526" s="21" customFormat="1" ht="15"/>
    <row r="527" s="21" customFormat="1" ht="15"/>
    <row r="528" s="21" customFormat="1" ht="15"/>
    <row r="529" s="21" customFormat="1" ht="15"/>
    <row r="530" s="21" customFormat="1" ht="15"/>
    <row r="531" s="21" customFormat="1" ht="15"/>
    <row r="532" s="21" customFormat="1" ht="15"/>
    <row r="533" s="21" customFormat="1" ht="15"/>
    <row r="534" s="21" customFormat="1" ht="15"/>
    <row r="535" s="21" customFormat="1" ht="15"/>
    <row r="536" s="21" customFormat="1" ht="15"/>
    <row r="537" s="21" customFormat="1" ht="15"/>
    <row r="538" s="21" customFormat="1" ht="15"/>
    <row r="539" s="21" customFormat="1" ht="15"/>
    <row r="540" s="21" customFormat="1" ht="15"/>
    <row r="541" s="21" customFormat="1" ht="15"/>
    <row r="542" s="21" customFormat="1" ht="15"/>
    <row r="543" s="21" customFormat="1" ht="15"/>
    <row r="544" s="21" customFormat="1" ht="15"/>
    <row r="545" s="21" customFormat="1" ht="15"/>
    <row r="546" s="21" customFormat="1" ht="15"/>
    <row r="547" s="21" customFormat="1" ht="15"/>
    <row r="548" s="21" customFormat="1" ht="15"/>
    <row r="549" s="21" customFormat="1" ht="15"/>
    <row r="550" s="21" customFormat="1" ht="15"/>
    <row r="551" s="21" customFormat="1" ht="15"/>
    <row r="552" s="21" customFormat="1" ht="15"/>
    <row r="553" s="21" customFormat="1" ht="15"/>
    <row r="554" s="21" customFormat="1" ht="15"/>
    <row r="555" s="21" customFormat="1" ht="15"/>
    <row r="556" s="21" customFormat="1" ht="15"/>
    <row r="557" s="21" customFormat="1" ht="15"/>
    <row r="558" s="21" customFormat="1" ht="15"/>
    <row r="559" s="21" customFormat="1" ht="15"/>
    <row r="560" s="21" customFormat="1" ht="15"/>
    <row r="561" s="21" customFormat="1" ht="15"/>
    <row r="562" s="21" customFormat="1" ht="15"/>
    <row r="563" s="21" customFormat="1" ht="15"/>
    <row r="564" s="21" customFormat="1" ht="15"/>
    <row r="565" s="21" customFormat="1" ht="15"/>
    <row r="566" s="21" customFormat="1" ht="15"/>
    <row r="567" s="21" customFormat="1" ht="15"/>
    <row r="568" s="21" customFormat="1" ht="15"/>
    <row r="569" s="21" customFormat="1" ht="15"/>
    <row r="570" s="21" customFormat="1" ht="15"/>
    <row r="571" s="21" customFormat="1" ht="15"/>
    <row r="572" s="21" customFormat="1" ht="15"/>
    <row r="573" s="21" customFormat="1" ht="15"/>
    <row r="574" s="21" customFormat="1" ht="15"/>
    <row r="575" s="21" customFormat="1" ht="15"/>
    <row r="576" s="21" customFormat="1" ht="15"/>
    <row r="577" s="21" customFormat="1" ht="15"/>
    <row r="578" s="21" customFormat="1" ht="15"/>
    <row r="579" s="21" customFormat="1" ht="15"/>
    <row r="580" s="21" customFormat="1" ht="15"/>
    <row r="581" s="21" customFormat="1" ht="15"/>
    <row r="582" s="21" customFormat="1" ht="15"/>
    <row r="583" s="21" customFormat="1" ht="15"/>
    <row r="584" s="21" customFormat="1" ht="15"/>
    <row r="585" s="21" customFormat="1" ht="15"/>
    <row r="586" s="21" customFormat="1" ht="15"/>
    <row r="587" s="21" customFormat="1" ht="15"/>
    <row r="588" s="21" customFormat="1" ht="15"/>
    <row r="589" s="21" customFormat="1" ht="15"/>
    <row r="590" s="21" customFormat="1" ht="15"/>
    <row r="591" s="21" customFormat="1" ht="15"/>
    <row r="592" s="21" customFormat="1" ht="15"/>
    <row r="593" s="21" customFormat="1" ht="15"/>
    <row r="594" s="21" customFormat="1" ht="15"/>
    <row r="595" s="21" customFormat="1" ht="15"/>
    <row r="596" s="21" customFormat="1" ht="15"/>
    <row r="597" s="21" customFormat="1" ht="15"/>
    <row r="598" s="21" customFormat="1" ht="15"/>
    <row r="599" s="21" customFormat="1" ht="15"/>
    <row r="600" s="21" customFormat="1" ht="15"/>
    <row r="601" s="21" customFormat="1" ht="15"/>
    <row r="602" s="21" customFormat="1" ht="15"/>
    <row r="603" s="21" customFormat="1" ht="15"/>
    <row r="604" s="21" customFormat="1" ht="15"/>
    <row r="605" s="21" customFormat="1" ht="15"/>
    <row r="606" s="21" customFormat="1" ht="15"/>
    <row r="607" s="21" customFormat="1" ht="15"/>
    <row r="608" s="21" customFormat="1" ht="15"/>
    <row r="609" s="21" customFormat="1" ht="15"/>
    <row r="610" s="21" customFormat="1" ht="15"/>
    <row r="611" s="21" customFormat="1" ht="15"/>
    <row r="612" s="21" customFormat="1" ht="15"/>
    <row r="613" s="21" customFormat="1" ht="15"/>
    <row r="614" s="21" customFormat="1" ht="15"/>
    <row r="615" s="21" customFormat="1" ht="15"/>
    <row r="616" s="21" customFormat="1" ht="15"/>
    <row r="617" s="21" customFormat="1" ht="15"/>
    <row r="618" s="21" customFormat="1" ht="15"/>
    <row r="619" s="21" customFormat="1" ht="15"/>
    <row r="620" s="21" customFormat="1" ht="15"/>
    <row r="621" s="21" customFormat="1" ht="15"/>
    <row r="622" s="21" customFormat="1" ht="15"/>
    <row r="623" s="21" customFormat="1" ht="15"/>
    <row r="624" s="21" customFormat="1" ht="15"/>
    <row r="625" s="21" customFormat="1" ht="15"/>
    <row r="626" s="21" customFormat="1" ht="15"/>
    <row r="627" s="21" customFormat="1" ht="15"/>
    <row r="628" s="21" customFormat="1" ht="15"/>
    <row r="629" s="21" customFormat="1" ht="15"/>
    <row r="630" s="21" customFormat="1" ht="15"/>
    <row r="631" s="21" customFormat="1" ht="15"/>
    <row r="632" s="21" customFormat="1" ht="15"/>
    <row r="633" s="21" customFormat="1" ht="15"/>
    <row r="634" s="21" customFormat="1" ht="15"/>
    <row r="635" s="21" customFormat="1" ht="15"/>
    <row r="636" s="21" customFormat="1" ht="15"/>
    <row r="637" s="21" customFormat="1" ht="15"/>
    <row r="638" s="21" customFormat="1" ht="15"/>
    <row r="639" s="21" customFormat="1" ht="15"/>
    <row r="640" s="21" customFormat="1" ht="15"/>
    <row r="641" s="21" customFormat="1" ht="15"/>
    <row r="642" s="21" customFormat="1" ht="15"/>
    <row r="643" s="21" customFormat="1" ht="15"/>
    <row r="644" s="21" customFormat="1" ht="15"/>
    <row r="645" s="21" customFormat="1" ht="15"/>
    <row r="646" s="21" customFormat="1" ht="15"/>
    <row r="647" s="21" customFormat="1" ht="15"/>
    <row r="648" s="21" customFormat="1" ht="15"/>
    <row r="649" s="21" customFormat="1" ht="15"/>
    <row r="650" s="21" customFormat="1" ht="15"/>
    <row r="651" s="21" customFormat="1" ht="15"/>
    <row r="652" s="21" customFormat="1" ht="15"/>
    <row r="653" s="21" customFormat="1" ht="15"/>
    <row r="654" s="21" customFormat="1" ht="15"/>
    <row r="655" s="21" customFormat="1" ht="15"/>
    <row r="656" s="21" customFormat="1" ht="15"/>
    <row r="657" s="21" customFormat="1" ht="15"/>
    <row r="658" s="21" customFormat="1" ht="15"/>
    <row r="659" s="21" customFormat="1" ht="15"/>
    <row r="660" s="21" customFormat="1" ht="15"/>
    <row r="661" s="21" customFormat="1" ht="15"/>
    <row r="662" s="21" customFormat="1" ht="15"/>
    <row r="663" s="21" customFormat="1" ht="15"/>
    <row r="664" s="21" customFormat="1" ht="15"/>
    <row r="665" s="21" customFormat="1" ht="15"/>
    <row r="666" s="21" customFormat="1" ht="15"/>
    <row r="667" s="21" customFormat="1" ht="15"/>
    <row r="668" s="21" customFormat="1" ht="15"/>
    <row r="669" s="21" customFormat="1" ht="15"/>
    <row r="670" s="21" customFormat="1" ht="15"/>
    <row r="671" s="21" customFormat="1" ht="15"/>
    <row r="672" s="21" customFormat="1" ht="15"/>
    <row r="673" s="21" customFormat="1" ht="15"/>
    <row r="674" s="21" customFormat="1" ht="15"/>
    <row r="675" s="21" customFormat="1" ht="15"/>
    <row r="676" s="21" customFormat="1" ht="15"/>
    <row r="677" s="21" customFormat="1" ht="15"/>
    <row r="678" s="21" customFormat="1" ht="15"/>
    <row r="679" s="21" customFormat="1" ht="15"/>
    <row r="680" s="21" customFormat="1" ht="15"/>
    <row r="681" s="21" customFormat="1" ht="15"/>
    <row r="682" s="21" customFormat="1" ht="15"/>
    <row r="683" s="21" customFormat="1" ht="15"/>
    <row r="684" s="21" customFormat="1" ht="15"/>
    <row r="685" s="21" customFormat="1" ht="15"/>
    <row r="686" s="21" customFormat="1" ht="15"/>
    <row r="687" s="21" customFormat="1" ht="15"/>
    <row r="688" s="21" customFormat="1" ht="15"/>
    <row r="689" s="21" customFormat="1" ht="15"/>
    <row r="690" s="21" customFormat="1" ht="15"/>
    <row r="691" s="21" customFormat="1" ht="15"/>
    <row r="692" s="21" customFormat="1" ht="15"/>
    <row r="693" s="21" customFormat="1" ht="15"/>
    <row r="694" s="21" customFormat="1" ht="15"/>
    <row r="695" s="21" customFormat="1" ht="15"/>
    <row r="696" s="21" customFormat="1" ht="15"/>
    <row r="697" s="21" customFormat="1" ht="15"/>
    <row r="698" s="21" customFormat="1" ht="15"/>
    <row r="699" s="21" customFormat="1" ht="15"/>
    <row r="700" s="21" customFormat="1" ht="15"/>
    <row r="701" s="21" customFormat="1" ht="15"/>
    <row r="702" s="21" customFormat="1" ht="15"/>
    <row r="703" s="21" customFormat="1" ht="15"/>
    <row r="704" s="21" customFormat="1" ht="15"/>
    <row r="705" s="21" customFormat="1" ht="15"/>
    <row r="706" s="21" customFormat="1" ht="15"/>
    <row r="707" s="21" customFormat="1" ht="15"/>
    <row r="708" s="21" customFormat="1" ht="15"/>
    <row r="709" s="21" customFormat="1" ht="15"/>
    <row r="710" s="21" customFormat="1" ht="15"/>
    <row r="711" s="21" customFormat="1" ht="15"/>
    <row r="712" s="21" customFormat="1" ht="15"/>
    <row r="713" s="21" customFormat="1" ht="15"/>
    <row r="714" s="21" customFormat="1" ht="15"/>
    <row r="715" s="21" customFormat="1" ht="15"/>
    <row r="716" s="21" customFormat="1" ht="15"/>
    <row r="717" s="21" customFormat="1" ht="15"/>
    <row r="718" s="21" customFormat="1" ht="15"/>
    <row r="719" s="21" customFormat="1" ht="15"/>
    <row r="720" s="21" customFormat="1" ht="15"/>
    <row r="721" s="21" customFormat="1" ht="15"/>
    <row r="722" s="21" customFormat="1" ht="15"/>
    <row r="723" s="21" customFormat="1" ht="15"/>
    <row r="724" s="21" customFormat="1" ht="15"/>
    <row r="725" s="21" customFormat="1" ht="15"/>
    <row r="726" s="21" customFormat="1" ht="15"/>
    <row r="727" s="21" customFormat="1" ht="15"/>
    <row r="728" s="21" customFormat="1" ht="15"/>
    <row r="729" s="21" customFormat="1" ht="15"/>
    <row r="730" s="21" customFormat="1" ht="15"/>
    <row r="731" s="21" customFormat="1" ht="15"/>
    <row r="732" s="21" customFormat="1" ht="15"/>
    <row r="733" s="21" customFormat="1" ht="15"/>
    <row r="734" s="21" customFormat="1" ht="15"/>
    <row r="735" s="21" customFormat="1" ht="15"/>
    <row r="736" s="21" customFormat="1" ht="15"/>
    <row r="737" s="21" customFormat="1" ht="15"/>
    <row r="738" s="21" customFormat="1" ht="15"/>
    <row r="739" s="21" customFormat="1" ht="15"/>
    <row r="740" s="21" customFormat="1" ht="15"/>
    <row r="741" s="21" customFormat="1" ht="15"/>
    <row r="742" s="21" customFormat="1" ht="15"/>
    <row r="743" s="21" customFormat="1" ht="15"/>
    <row r="744" s="21" customFormat="1" ht="15"/>
    <row r="745" s="21" customFormat="1" ht="15"/>
    <row r="746" s="21" customFormat="1" ht="15"/>
    <row r="747" s="21" customFormat="1" ht="15"/>
    <row r="748" s="21" customFormat="1" ht="15"/>
    <row r="749" s="21" customFormat="1" ht="15"/>
    <row r="750" s="21" customFormat="1" ht="15"/>
    <row r="751" s="21" customFormat="1" ht="15"/>
    <row r="752" s="21" customFormat="1" ht="15"/>
    <row r="753" s="21" customFormat="1" ht="15"/>
    <row r="754" s="21" customFormat="1" ht="15"/>
    <row r="755" s="21" customFormat="1" ht="15"/>
    <row r="756" s="21" customFormat="1" ht="15"/>
    <row r="757" s="21" customFormat="1" ht="15"/>
    <row r="758" s="21" customFormat="1" ht="15"/>
    <row r="759" s="21" customFormat="1" ht="15"/>
    <row r="760" s="21" customFormat="1" ht="15"/>
    <row r="761" s="21" customFormat="1" ht="15"/>
    <row r="762" s="21" customFormat="1" ht="15"/>
    <row r="763" s="21" customFormat="1" ht="15"/>
    <row r="764" s="21" customFormat="1" ht="15"/>
    <row r="765" s="21" customFormat="1" ht="15"/>
    <row r="766" s="21" customFormat="1" ht="15"/>
    <row r="767" s="21" customFormat="1" ht="15"/>
    <row r="768" s="21" customFormat="1" ht="15"/>
    <row r="769" s="21" customFormat="1" ht="15"/>
    <row r="770" s="21" customFormat="1" ht="15"/>
    <row r="771" s="21" customFormat="1" ht="15"/>
    <row r="772" s="21" customFormat="1" ht="15"/>
    <row r="773" s="21" customFormat="1" ht="15"/>
    <row r="774" s="21" customFormat="1" ht="15"/>
    <row r="775" s="21" customFormat="1" ht="15"/>
    <row r="776" s="21" customFormat="1" ht="15"/>
    <row r="777" s="21" customFormat="1" ht="15"/>
    <row r="778" s="21" customFormat="1" ht="15"/>
    <row r="779" s="21" customFormat="1" ht="15"/>
    <row r="780" s="21" customFormat="1" ht="15"/>
    <row r="781" s="21" customFormat="1" ht="15"/>
    <row r="782" s="21" customFormat="1" ht="15"/>
    <row r="783" s="21" customFormat="1" ht="15"/>
    <row r="784" s="21" customFormat="1" ht="15"/>
    <row r="785" s="21" customFormat="1" ht="15"/>
    <row r="786" s="21" customFormat="1" ht="15"/>
    <row r="787" s="21" customFormat="1" ht="15"/>
    <row r="788" s="21" customFormat="1" ht="15"/>
    <row r="789" s="21" customFormat="1" ht="15"/>
    <row r="790" s="21" customFormat="1" ht="15"/>
    <row r="791" s="21" customFormat="1" ht="15"/>
    <row r="792" s="21" customFormat="1" ht="15"/>
    <row r="793" s="21" customFormat="1" ht="15"/>
    <row r="794" s="21" customFormat="1" ht="15"/>
    <row r="795" s="21" customFormat="1" ht="15"/>
    <row r="796" s="21" customFormat="1" ht="15"/>
    <row r="797" s="21" customFormat="1" ht="15"/>
    <row r="798" s="21" customFormat="1" ht="15"/>
    <row r="799" s="21" customFormat="1" ht="15"/>
    <row r="800" s="21" customFormat="1" ht="15"/>
    <row r="801" s="21" customFormat="1" ht="15"/>
    <row r="802" s="21" customFormat="1" ht="15"/>
    <row r="803" s="21" customFormat="1" ht="15"/>
    <row r="804" s="21" customFormat="1" ht="15"/>
    <row r="805" s="21" customFormat="1" ht="15"/>
    <row r="806" s="21" customFormat="1" ht="15"/>
    <row r="807" s="21" customFormat="1" ht="15"/>
    <row r="808" s="21" customFormat="1" ht="15"/>
    <row r="809" s="21" customFormat="1" ht="15"/>
    <row r="810" s="21" customFormat="1" ht="15"/>
    <row r="811" s="21" customFormat="1" ht="15"/>
    <row r="812" s="21" customFormat="1" ht="15"/>
    <row r="813" s="21" customFormat="1" ht="15"/>
    <row r="814" s="21" customFormat="1" ht="15"/>
    <row r="815" s="21" customFormat="1" ht="15"/>
    <row r="816" s="21" customFormat="1" ht="15"/>
    <row r="817" s="21" customFormat="1" ht="15"/>
    <row r="818" s="21" customFormat="1" ht="15"/>
    <row r="819" s="21" customFormat="1" ht="15"/>
    <row r="820" s="21" customFormat="1" ht="15"/>
    <row r="821" s="21" customFormat="1" ht="15"/>
    <row r="822" s="21" customFormat="1" ht="15"/>
    <row r="823" s="21" customFormat="1" ht="15"/>
    <row r="824" s="21" customFormat="1" ht="15"/>
    <row r="825" s="21" customFormat="1" ht="15"/>
    <row r="826" s="21" customFormat="1" ht="15"/>
    <row r="827" s="21" customFormat="1" ht="15"/>
    <row r="828" s="21" customFormat="1" ht="15"/>
    <row r="829" s="21" customFormat="1" ht="15"/>
    <row r="830" s="21" customFormat="1" ht="15"/>
    <row r="831" s="21" customFormat="1" ht="15"/>
    <row r="832" s="21" customFormat="1" ht="15"/>
    <row r="833" s="21" customFormat="1" ht="15"/>
    <row r="834" s="21" customFormat="1" ht="15"/>
    <row r="835" s="21" customFormat="1" ht="15"/>
    <row r="836" s="21" customFormat="1" ht="15"/>
    <row r="837" s="21" customFormat="1" ht="15"/>
    <row r="838" s="21" customFormat="1" ht="15"/>
    <row r="839" s="21" customFormat="1" ht="15"/>
    <row r="840" s="21" customFormat="1" ht="15"/>
    <row r="841" s="21" customFormat="1" ht="15"/>
    <row r="842" s="21" customFormat="1" ht="15"/>
    <row r="843" s="21" customFormat="1" ht="15"/>
    <row r="844" s="21" customFormat="1" ht="15"/>
    <row r="845" s="21" customFormat="1" ht="15"/>
    <row r="846" s="21" customFormat="1" ht="15"/>
    <row r="847" s="21" customFormat="1" ht="15"/>
    <row r="848" s="21" customFormat="1" ht="15"/>
    <row r="849" s="21" customFormat="1" ht="15"/>
    <row r="850" s="21" customFormat="1" ht="15"/>
    <row r="851" s="21" customFormat="1" ht="15"/>
    <row r="852" s="21" customFormat="1" ht="15"/>
    <row r="853" s="21" customFormat="1" ht="15"/>
    <row r="854" s="21" customFormat="1" ht="15"/>
    <row r="855" s="21" customFormat="1" ht="15"/>
    <row r="856" s="21" customFormat="1" ht="15"/>
    <row r="857" s="21" customFormat="1" ht="15"/>
    <row r="858" s="21" customFormat="1" ht="15"/>
    <row r="859" s="21" customFormat="1" ht="15"/>
    <row r="860" s="21" customFormat="1" ht="15"/>
    <row r="861" s="21" customFormat="1" ht="15"/>
    <row r="862" s="21" customFormat="1" ht="15"/>
    <row r="863" s="21" customFormat="1" ht="15"/>
    <row r="864" s="21" customFormat="1" ht="15"/>
    <row r="865" s="21" customFormat="1" ht="15"/>
    <row r="866" s="21" customFormat="1" ht="15"/>
    <row r="867" s="21" customFormat="1" ht="15"/>
    <row r="868" s="21" customFormat="1" ht="15"/>
    <row r="869" s="21" customFormat="1" ht="15"/>
    <row r="870" s="21" customFormat="1" ht="15"/>
    <row r="871" s="21" customFormat="1" ht="15"/>
    <row r="872" s="21" customFormat="1" ht="15"/>
    <row r="873" s="21" customFormat="1" ht="15"/>
    <row r="874" s="21" customFormat="1" ht="15"/>
    <row r="875" s="21" customFormat="1" ht="15"/>
    <row r="876" s="21" customFormat="1" ht="15"/>
    <row r="877" s="21" customFormat="1" ht="15"/>
    <row r="878" s="21" customFormat="1" ht="15"/>
    <row r="879" s="21" customFormat="1" ht="15"/>
    <row r="880" s="21" customFormat="1" ht="15"/>
    <row r="881" s="21" customFormat="1" ht="15"/>
    <row r="882" s="21" customFormat="1" ht="15"/>
    <row r="883" s="21" customFormat="1" ht="15"/>
    <row r="884" s="21" customFormat="1" ht="15"/>
    <row r="885" s="21" customFormat="1" ht="15"/>
    <row r="886" s="21" customFormat="1" ht="15"/>
    <row r="887" s="21" customFormat="1" ht="15"/>
    <row r="888" s="21" customFormat="1" ht="15"/>
    <row r="889" s="21" customFormat="1" ht="15"/>
    <row r="890" s="21" customFormat="1" ht="15"/>
    <row r="891" s="21" customFormat="1" ht="15"/>
    <row r="892" s="21" customFormat="1" ht="15"/>
    <row r="893" s="21" customFormat="1" ht="15"/>
    <row r="894" s="21" customFormat="1" ht="15"/>
    <row r="895" s="21" customFormat="1" ht="15"/>
    <row r="896" s="21" customFormat="1" ht="15"/>
    <row r="897" s="21" customFormat="1" ht="15"/>
    <row r="898" s="21" customFormat="1" ht="15"/>
    <row r="899" s="21" customFormat="1" ht="15"/>
    <row r="900" s="21" customFormat="1" ht="15"/>
    <row r="901" s="21" customFormat="1" ht="15"/>
    <row r="902" s="21" customFormat="1" ht="15"/>
    <row r="903" s="21" customFormat="1" ht="15"/>
    <row r="904" s="21" customFormat="1" ht="15"/>
    <row r="905" s="21" customFormat="1" ht="15"/>
    <row r="906" s="21" customFormat="1" ht="15"/>
    <row r="907" s="21" customFormat="1" ht="15"/>
    <row r="908" s="21" customFormat="1" ht="15"/>
    <row r="909" s="21" customFormat="1" ht="15"/>
    <row r="910" s="21" customFormat="1" ht="15"/>
    <row r="911" s="21" customFormat="1" ht="15"/>
    <row r="912" s="21" customFormat="1" ht="15"/>
    <row r="913" s="21" customFormat="1" ht="15"/>
    <row r="914" s="21" customFormat="1" ht="15"/>
    <row r="915" s="21" customFormat="1" ht="15"/>
    <row r="916" s="21" customFormat="1" ht="15"/>
    <row r="917" s="21" customFormat="1" ht="15"/>
    <row r="918" s="21" customFormat="1" ht="15"/>
    <row r="919" s="21" customFormat="1" ht="15"/>
    <row r="920" s="21" customFormat="1" ht="15"/>
    <row r="921" s="21" customFormat="1" ht="15"/>
    <row r="922" s="21" customFormat="1" ht="15"/>
    <row r="923" s="21" customFormat="1" ht="15"/>
    <row r="924" s="21" customFormat="1" ht="15"/>
    <row r="925" s="21" customFormat="1" ht="15"/>
    <row r="926" s="21" customFormat="1" ht="15"/>
    <row r="927" s="21" customFormat="1" ht="15"/>
    <row r="928" s="21" customFormat="1" ht="15"/>
    <row r="929" s="21" customFormat="1" ht="15"/>
    <row r="930" s="21" customFormat="1" ht="15"/>
    <row r="931" s="21" customFormat="1" ht="15"/>
    <row r="932" s="21" customFormat="1" ht="15"/>
    <row r="933" s="21" customFormat="1" ht="15"/>
    <row r="934" s="21" customFormat="1" ht="15"/>
    <row r="935" s="21" customFormat="1" ht="15"/>
    <row r="936" s="21" customFormat="1" ht="15"/>
    <row r="937" s="21" customFormat="1" ht="15"/>
    <row r="938" s="21" customFormat="1" ht="15"/>
    <row r="939" s="21" customFormat="1" ht="15"/>
    <row r="940" s="21" customFormat="1" ht="15"/>
    <row r="941" s="21" customFormat="1" ht="15"/>
    <row r="942" s="21" customFormat="1" ht="15"/>
    <row r="943" s="21" customFormat="1" ht="15"/>
    <row r="944" s="21" customFormat="1" ht="15"/>
    <row r="945" s="21" customFormat="1" ht="15"/>
    <row r="946" s="21" customFormat="1" ht="15"/>
    <row r="947" s="21" customFormat="1" ht="15"/>
    <row r="948" s="21" customFormat="1" ht="15"/>
    <row r="949" s="21" customFormat="1" ht="15"/>
    <row r="950" s="21" customFormat="1" ht="15"/>
    <row r="951" s="21" customFormat="1" ht="15"/>
    <row r="952" s="21" customFormat="1" ht="15"/>
    <row r="953" s="21" customFormat="1" ht="15"/>
    <row r="954" s="21" customFormat="1" ht="15"/>
    <row r="955" s="21" customFormat="1" ht="15"/>
    <row r="956" s="21" customFormat="1" ht="15"/>
    <row r="957" s="21" customFormat="1" ht="15"/>
    <row r="958" s="21" customFormat="1" ht="15"/>
    <row r="959" s="21" customFormat="1" ht="15"/>
    <row r="960" s="21" customFormat="1" ht="15"/>
    <row r="961" s="21" customFormat="1" ht="15"/>
    <row r="962" s="21" customFormat="1" ht="15"/>
    <row r="963" s="21" customFormat="1" ht="15"/>
    <row r="964" s="21" customFormat="1" ht="15"/>
    <row r="965" s="21" customFormat="1" ht="15"/>
    <row r="966" s="21" customFormat="1" ht="15"/>
    <row r="967" s="21" customFormat="1" ht="15"/>
    <row r="968" s="21" customFormat="1" ht="15"/>
    <row r="969" s="21" customFormat="1" ht="15"/>
    <row r="970" s="21" customFormat="1" ht="15"/>
    <row r="971" s="21" customFormat="1" ht="15"/>
    <row r="972" s="21" customFormat="1" ht="15"/>
    <row r="973" s="21" customFormat="1" ht="15"/>
    <row r="974" s="21" customFormat="1" ht="15"/>
    <row r="975" s="21" customFormat="1" ht="15"/>
    <row r="976" s="21" customFormat="1" ht="15"/>
    <row r="977" s="21" customFormat="1" ht="15"/>
    <row r="978" s="21" customFormat="1" ht="15"/>
    <row r="979" s="21" customFormat="1" ht="15"/>
    <row r="980" s="21" customFormat="1" ht="15"/>
    <row r="981" s="21" customFormat="1" ht="15"/>
    <row r="982" s="21" customFormat="1" ht="15"/>
    <row r="983" s="21" customFormat="1" ht="15"/>
    <row r="984" s="21" customFormat="1" ht="15"/>
    <row r="985" s="21" customFormat="1" ht="15"/>
    <row r="986" s="21" customFormat="1" ht="15"/>
    <row r="987" s="21" customFormat="1" ht="15"/>
    <row r="988" s="21" customFormat="1" ht="15"/>
    <row r="989" s="21" customFormat="1" ht="15"/>
    <row r="990" s="21" customFormat="1" ht="15"/>
    <row r="991" s="21" customFormat="1" ht="15"/>
    <row r="992" s="21" customFormat="1" ht="15"/>
    <row r="993" s="21" customFormat="1" ht="15"/>
    <row r="994" s="21" customFormat="1" ht="15"/>
    <row r="995" s="21" customFormat="1" ht="15"/>
    <row r="996" s="21" customFormat="1" ht="15"/>
    <row r="997" s="21" customFormat="1" ht="15"/>
    <row r="998" s="21" customFormat="1" ht="15"/>
    <row r="999" s="21" customFormat="1" ht="15"/>
    <row r="1000" s="21" customFormat="1" ht="15"/>
    <row r="1001" s="21" customFormat="1" ht="15"/>
    <row r="1002" s="21" customFormat="1" ht="15"/>
    <row r="1003" s="21" customFormat="1" ht="15"/>
    <row r="1004" s="21" customFormat="1" ht="15"/>
    <row r="1005" s="21" customFormat="1" ht="15"/>
    <row r="1006" s="21" customFormat="1" ht="15"/>
    <row r="1007" s="21" customFormat="1" ht="15"/>
    <row r="1008" s="21" customFormat="1" ht="15"/>
    <row r="1009" s="21" customFormat="1" ht="15"/>
    <row r="1010" s="21" customFormat="1" ht="15"/>
    <row r="1011" s="21" customFormat="1" ht="15"/>
    <row r="1012" s="21" customFormat="1" ht="15"/>
    <row r="1013" s="21" customFormat="1" ht="15"/>
    <row r="1014" s="21" customFormat="1" ht="15"/>
    <row r="1015" s="21" customFormat="1" ht="15"/>
    <row r="1016" s="21" customFormat="1" ht="15"/>
    <row r="1017" s="21" customFormat="1" ht="15"/>
    <row r="1018" s="21" customFormat="1" ht="15"/>
    <row r="1019" s="21" customFormat="1" ht="15"/>
    <row r="1020" s="21" customFormat="1" ht="15"/>
    <row r="1021" s="21" customFormat="1" ht="15"/>
    <row r="1022" s="21" customFormat="1" ht="15"/>
    <row r="1023" s="21" customFormat="1" ht="15"/>
    <row r="1024" s="21" customFormat="1" ht="15"/>
    <row r="1025" s="21" customFormat="1" ht="15"/>
    <row r="1026" s="21" customFormat="1" ht="15"/>
    <row r="1027" s="21" customFormat="1" ht="15"/>
    <row r="1028" s="21" customFormat="1" ht="15"/>
    <row r="1029" s="21" customFormat="1" ht="15"/>
    <row r="1030" s="21" customFormat="1" ht="15"/>
    <row r="1031" s="21" customFormat="1" ht="15"/>
    <row r="1032" s="21" customFormat="1" ht="15"/>
    <row r="1033" s="21" customFormat="1" ht="15"/>
    <row r="1034" s="21" customFormat="1" ht="15"/>
    <row r="1035" s="21" customFormat="1" ht="15"/>
    <row r="1036" s="21" customFormat="1" ht="15"/>
    <row r="1037" s="21" customFormat="1" ht="15"/>
    <row r="1038" s="21" customFormat="1" ht="15"/>
    <row r="1039" s="21" customFormat="1" ht="15"/>
    <row r="1040" s="21" customFormat="1" ht="15"/>
    <row r="1041" s="21" customFormat="1" ht="15"/>
    <row r="1042" s="21" customFormat="1" ht="15"/>
    <row r="1043" s="21" customFormat="1" ht="15"/>
    <row r="1044" s="21" customFormat="1" ht="15"/>
    <row r="1045" s="21" customFormat="1" ht="15"/>
    <row r="1046" s="21" customFormat="1" ht="15"/>
    <row r="1047" s="21" customFormat="1" ht="15"/>
    <row r="1048" s="21" customFormat="1" ht="15"/>
    <row r="1049" s="21" customFormat="1" ht="15"/>
    <row r="1050" s="21" customFormat="1" ht="15"/>
    <row r="1051" s="21" customFormat="1" ht="15"/>
    <row r="1052" s="21" customFormat="1" ht="15"/>
    <row r="1053" s="21" customFormat="1" ht="15"/>
    <row r="1054" s="21" customFormat="1" ht="15"/>
    <row r="1055" s="21" customFormat="1" ht="15"/>
    <row r="1056" s="21" customFormat="1" ht="15"/>
    <row r="1057" s="21" customFormat="1" ht="15"/>
    <row r="1058" s="21" customFormat="1" ht="15"/>
    <row r="1059" s="21" customFormat="1" ht="15"/>
    <row r="1060" s="21" customFormat="1" ht="15"/>
    <row r="1061" s="21" customFormat="1" ht="15"/>
    <row r="1062" s="21" customFormat="1" ht="15"/>
    <row r="1063" s="21" customFormat="1" ht="15"/>
    <row r="1064" s="21" customFormat="1" ht="15"/>
    <row r="1065" s="21" customFormat="1" ht="15"/>
    <row r="1066" s="21" customFormat="1" ht="15"/>
    <row r="1067" s="21" customFormat="1" ht="15"/>
    <row r="1068" s="21" customFormat="1" ht="15"/>
    <row r="1069" s="21" customFormat="1" ht="15"/>
    <row r="1070" s="21" customFormat="1" ht="15"/>
    <row r="1071" s="21" customFormat="1" ht="15"/>
    <row r="1072" s="21" customFormat="1" ht="15"/>
    <row r="1073" s="21" customFormat="1" ht="15"/>
    <row r="1074" s="21" customFormat="1" ht="15"/>
    <row r="1075" s="21" customFormat="1" ht="15"/>
    <row r="1076" s="21" customFormat="1" ht="15"/>
    <row r="1077" s="21" customFormat="1" ht="15"/>
    <row r="1078" s="21" customFormat="1" ht="15"/>
    <row r="1079" s="21" customFormat="1" ht="15"/>
    <row r="1080" s="21" customFormat="1" ht="15"/>
    <row r="1081" s="21" customFormat="1" ht="15"/>
    <row r="1082" s="21" customFormat="1" ht="15"/>
    <row r="1083" s="21" customFormat="1" ht="15"/>
    <row r="1084" s="21" customFormat="1" ht="15"/>
    <row r="1085" s="21" customFormat="1" ht="15"/>
    <row r="1086" s="21" customFormat="1" ht="15"/>
    <row r="1087" s="21" customFormat="1" ht="15"/>
    <row r="1088" s="21" customFormat="1" ht="15"/>
    <row r="1089" s="21" customFormat="1" ht="15"/>
    <row r="1090" s="21" customFormat="1" ht="15"/>
    <row r="1091" s="21" customFormat="1" ht="15"/>
    <row r="1092" s="21" customFormat="1" ht="15"/>
    <row r="1093" s="21" customFormat="1" ht="15"/>
    <row r="1094" s="21" customFormat="1" ht="15"/>
    <row r="1095" s="21" customFormat="1" ht="15"/>
    <row r="1096" s="21" customFormat="1" ht="15"/>
    <row r="1097" s="21" customFormat="1" ht="15"/>
    <row r="1098" s="21" customFormat="1" ht="15"/>
    <row r="1099" s="21" customFormat="1" ht="15"/>
    <row r="1100" s="21" customFormat="1" ht="15"/>
    <row r="1101" s="21" customFormat="1" ht="15"/>
    <row r="1102" s="21" customFormat="1" ht="15"/>
    <row r="1103" s="21" customFormat="1" ht="15"/>
    <row r="1104" s="21" customFormat="1" ht="15"/>
    <row r="1105" s="21" customFormat="1" ht="15"/>
    <row r="1106" s="21" customFormat="1" ht="15"/>
    <row r="1107" s="21" customFormat="1" ht="15"/>
    <row r="1108" s="21" customFormat="1" ht="15"/>
    <row r="1109" s="21" customFormat="1" ht="15"/>
    <row r="1110" s="21" customFormat="1" ht="15"/>
    <row r="1111" s="21" customFormat="1" ht="15"/>
    <row r="1112" s="21" customFormat="1" ht="15"/>
    <row r="1113" s="21" customFormat="1" ht="15"/>
    <row r="1114" s="21" customFormat="1" ht="15"/>
    <row r="1115" s="21" customFormat="1" ht="15"/>
    <row r="1116" s="21" customFormat="1" ht="15"/>
    <row r="1117" s="21" customFormat="1" ht="15"/>
    <row r="1118" s="21" customFormat="1" ht="15"/>
    <row r="1119" s="21" customFormat="1" ht="15"/>
    <row r="1120" s="21" customFormat="1" ht="15"/>
    <row r="1121" s="21" customFormat="1" ht="15"/>
    <row r="1122" s="21" customFormat="1" ht="15"/>
    <row r="1123" s="21" customFormat="1" ht="15"/>
    <row r="1124" s="21" customFormat="1" ht="15"/>
    <row r="1125" s="21" customFormat="1" ht="15"/>
    <row r="1126" s="21" customFormat="1" ht="15"/>
    <row r="1127" s="21" customFormat="1" ht="15"/>
    <row r="1128" s="21" customFormat="1" ht="15"/>
    <row r="1129" s="21" customFormat="1" ht="15"/>
    <row r="1130" s="21" customFormat="1" ht="15"/>
    <row r="1131" s="21" customFormat="1" ht="15"/>
    <row r="1132" s="21" customFormat="1" ht="15"/>
    <row r="1133" s="21" customFormat="1" ht="15"/>
    <row r="1134" s="21" customFormat="1" ht="15"/>
    <row r="1135" s="21" customFormat="1" ht="15"/>
    <row r="1136" s="21" customFormat="1" ht="15"/>
    <row r="1137" s="21" customFormat="1" ht="15"/>
    <row r="1138" s="21" customFormat="1" ht="15"/>
    <row r="1139" s="21" customFormat="1" ht="15"/>
    <row r="1140" s="21" customFormat="1" ht="15"/>
    <row r="1141" s="21" customFormat="1" ht="15"/>
    <row r="1142" s="21" customFormat="1" ht="15"/>
    <row r="1143" s="21" customFormat="1" ht="15"/>
    <row r="1144" s="21" customFormat="1" ht="15"/>
    <row r="1145" s="21" customFormat="1" ht="15"/>
    <row r="1146" s="21" customFormat="1" ht="15"/>
    <row r="1147" s="21" customFormat="1" ht="15"/>
    <row r="1148" s="21" customFormat="1" ht="15"/>
    <row r="1149" s="21" customFormat="1" ht="15"/>
    <row r="1150" s="21" customFormat="1" ht="15"/>
    <row r="1151" s="21" customFormat="1" ht="15"/>
    <row r="1152" s="21" customFormat="1" ht="15"/>
  </sheetData>
  <sheetProtection/>
  <printOptions/>
  <pageMargins left="0.25" right="0.25" top="0.75" bottom="0.75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:Z47"/>
  <sheetViews>
    <sheetView zoomScalePageLayoutView="0" workbookViewId="0" topLeftCell="J1">
      <selection activeCell="V6" sqref="V6"/>
    </sheetView>
  </sheetViews>
  <sheetFormatPr defaultColWidth="9.140625" defaultRowHeight="15"/>
  <cols>
    <col min="1" max="13" width="9.140625" style="1" customWidth="1"/>
    <col min="14" max="14" width="9.8515625" style="1" bestFit="1" customWidth="1"/>
    <col min="15" max="22" width="9.140625" style="1" customWidth="1"/>
    <col min="23" max="23" width="4.57421875" style="1" customWidth="1"/>
    <col min="24" max="24" width="9.140625" style="1" customWidth="1"/>
    <col min="25" max="25" width="5.7109375" style="1" customWidth="1"/>
    <col min="26" max="16384" width="9.140625" style="1" customWidth="1"/>
  </cols>
  <sheetData>
    <row r="1" spans="7:25" ht="15">
      <c r="G1" s="3" t="s">
        <v>44</v>
      </c>
      <c r="H1" s="1" t="s">
        <v>20</v>
      </c>
      <c r="I1" s="1" t="s">
        <v>21</v>
      </c>
      <c r="J1" s="1" t="s">
        <v>22</v>
      </c>
      <c r="K1" s="1" t="s">
        <v>26</v>
      </c>
      <c r="N1" s="3" t="s">
        <v>13</v>
      </c>
      <c r="O1" s="1" t="s">
        <v>20</v>
      </c>
      <c r="P1" s="1" t="s">
        <v>21</v>
      </c>
      <c r="Q1" s="1" t="s">
        <v>22</v>
      </c>
      <c r="R1" s="1" t="s">
        <v>26</v>
      </c>
      <c r="W1" s="1" t="s">
        <v>147</v>
      </c>
      <c r="Y1" s="1" t="s">
        <v>148</v>
      </c>
    </row>
    <row r="2" spans="6:26" ht="15">
      <c r="F2" s="1">
        <v>1</v>
      </c>
      <c r="G2" s="1" t="s">
        <v>45</v>
      </c>
      <c r="H2" s="1">
        <v>0</v>
      </c>
      <c r="I2" s="1">
        <v>0</v>
      </c>
      <c r="J2" s="1">
        <v>0</v>
      </c>
      <c r="K2" s="1">
        <v>0</v>
      </c>
      <c r="M2" s="1">
        <v>1</v>
      </c>
      <c r="N2" s="1" t="s">
        <v>0</v>
      </c>
      <c r="O2" s="1">
        <v>0.7</v>
      </c>
      <c r="P2" s="1">
        <v>2</v>
      </c>
      <c r="Q2" s="1">
        <v>10</v>
      </c>
      <c r="R2" s="1">
        <v>0.1</v>
      </c>
      <c r="U2" s="1" t="s">
        <v>141</v>
      </c>
      <c r="V2" s="1">
        <f>Striker!J2</f>
        <v>0</v>
      </c>
      <c r="W2" s="1">
        <v>2</v>
      </c>
      <c r="X2" s="1">
        <v>0.25</v>
      </c>
      <c r="Y2" s="1">
        <v>2</v>
      </c>
      <c r="Z2" s="1">
        <v>0.166</v>
      </c>
    </row>
    <row r="3" spans="7:26" ht="15">
      <c r="G3" s="1" t="s">
        <v>0</v>
      </c>
      <c r="H3" s="1">
        <v>0.7</v>
      </c>
      <c r="I3" s="1">
        <v>2</v>
      </c>
      <c r="J3" s="1">
        <v>10</v>
      </c>
      <c r="K3" s="1">
        <v>0.1</v>
      </c>
      <c r="N3" s="1" t="s">
        <v>2</v>
      </c>
      <c r="O3" s="1">
        <v>1.3</v>
      </c>
      <c r="P3" s="1">
        <v>4</v>
      </c>
      <c r="Q3" s="1">
        <v>20</v>
      </c>
      <c r="R3" s="1">
        <v>0.2</v>
      </c>
      <c r="U3" s="1" t="s">
        <v>149</v>
      </c>
      <c r="V3" s="1">
        <f ca="1">IF(V2&lt;2,0,IF(Striker!F34&gt;"",OFFSET(Z2,V2-2,0),OFFSET(X2,V2-2,0)))</f>
        <v>0</v>
      </c>
      <c r="W3" s="1">
        <v>3</v>
      </c>
      <c r="X3" s="1">
        <v>0.375</v>
      </c>
      <c r="Y3" s="1">
        <v>3</v>
      </c>
      <c r="Z3" s="1">
        <v>0.25</v>
      </c>
    </row>
    <row r="4" spans="7:26" ht="15">
      <c r="G4" s="1" t="s">
        <v>2</v>
      </c>
      <c r="H4" s="1">
        <v>1.3</v>
      </c>
      <c r="I4" s="1">
        <v>4</v>
      </c>
      <c r="J4" s="1">
        <v>20</v>
      </c>
      <c r="K4" s="1">
        <v>0.2</v>
      </c>
      <c r="N4" s="1" t="s">
        <v>1</v>
      </c>
      <c r="O4" s="1">
        <v>2</v>
      </c>
      <c r="P4" s="1">
        <v>6</v>
      </c>
      <c r="Q4" s="1">
        <v>30</v>
      </c>
      <c r="R4" s="1">
        <v>0.3</v>
      </c>
      <c r="U4" s="1" t="s">
        <v>26</v>
      </c>
      <c r="V4" s="1">
        <f>(SUM(Striker!H5:H47)+SUM(Striker!K5:K17))*V3</f>
        <v>0</v>
      </c>
      <c r="W4" s="1">
        <v>4</v>
      </c>
      <c r="X4" s="1">
        <v>0.5</v>
      </c>
      <c r="Y4" s="1">
        <v>4</v>
      </c>
      <c r="Z4" s="1">
        <v>0.332</v>
      </c>
    </row>
    <row r="5" spans="7:26" ht="15">
      <c r="G5" s="1" t="s">
        <v>1</v>
      </c>
      <c r="H5" s="1">
        <v>2</v>
      </c>
      <c r="I5" s="1">
        <v>6</v>
      </c>
      <c r="J5" s="1">
        <v>30</v>
      </c>
      <c r="K5" s="1">
        <v>0.3</v>
      </c>
      <c r="N5" s="1" t="s">
        <v>3</v>
      </c>
      <c r="O5" s="1">
        <v>2.7</v>
      </c>
      <c r="P5" s="1">
        <v>8</v>
      </c>
      <c r="Q5" s="1">
        <v>40</v>
      </c>
      <c r="R5" s="1">
        <v>0.4</v>
      </c>
      <c r="U5" s="1" t="s">
        <v>150</v>
      </c>
      <c r="V5" s="1">
        <f>V4*-3</f>
        <v>0</v>
      </c>
      <c r="W5" s="1">
        <v>5</v>
      </c>
      <c r="X5" s="1">
        <v>0.625</v>
      </c>
      <c r="Y5" s="1">
        <v>5</v>
      </c>
      <c r="Z5" s="1">
        <v>0.415</v>
      </c>
    </row>
    <row r="6" spans="7:26" ht="15">
      <c r="G6" s="1" t="s">
        <v>3</v>
      </c>
      <c r="H6" s="1">
        <v>2.7</v>
      </c>
      <c r="I6" s="1">
        <v>8</v>
      </c>
      <c r="J6" s="1">
        <v>40</v>
      </c>
      <c r="K6" s="1">
        <v>0.4</v>
      </c>
      <c r="N6" s="1" t="s">
        <v>4</v>
      </c>
      <c r="O6" s="1">
        <v>3.3</v>
      </c>
      <c r="P6" s="1">
        <v>10</v>
      </c>
      <c r="Q6" s="1">
        <v>50</v>
      </c>
      <c r="R6" s="1">
        <v>0.5</v>
      </c>
      <c r="U6" s="1" t="s">
        <v>151</v>
      </c>
      <c r="V6" s="1">
        <f>IF(Striker!H34&gt;"",(V4+((SUM(Striker!H5:H47)+SUM(Striker!K5:K17))))*0.1,0)</f>
        <v>0</v>
      </c>
      <c r="W6" s="1">
        <v>6</v>
      </c>
      <c r="X6" s="1">
        <v>0.75</v>
      </c>
      <c r="Y6" s="1">
        <v>6</v>
      </c>
      <c r="Z6" s="1">
        <v>0.5</v>
      </c>
    </row>
    <row r="7" spans="7:26" ht="15">
      <c r="G7" s="1" t="s">
        <v>4</v>
      </c>
      <c r="H7" s="1">
        <v>3.3</v>
      </c>
      <c r="I7" s="1">
        <v>10</v>
      </c>
      <c r="J7" s="1">
        <v>50</v>
      </c>
      <c r="K7" s="1">
        <v>0.5</v>
      </c>
      <c r="W7" s="1">
        <v>7</v>
      </c>
      <c r="X7" s="1">
        <v>0.875</v>
      </c>
      <c r="Y7" s="1">
        <v>7</v>
      </c>
      <c r="Z7" s="1">
        <v>0.581</v>
      </c>
    </row>
    <row r="8" spans="14:26" ht="15">
      <c r="N8" s="3" t="s">
        <v>14</v>
      </c>
      <c r="O8" s="1" t="s">
        <v>20</v>
      </c>
      <c r="P8" s="1" t="s">
        <v>21</v>
      </c>
      <c r="Q8" s="1" t="s">
        <v>22</v>
      </c>
      <c r="R8" s="1" t="s">
        <v>26</v>
      </c>
      <c r="W8" s="1">
        <v>8</v>
      </c>
      <c r="X8" s="1">
        <v>1</v>
      </c>
      <c r="Y8" s="1">
        <v>8</v>
      </c>
      <c r="Z8" s="1">
        <v>0.664</v>
      </c>
    </row>
    <row r="9" spans="7:26" ht="15">
      <c r="G9" s="3" t="s">
        <v>46</v>
      </c>
      <c r="H9" s="1" t="s">
        <v>20</v>
      </c>
      <c r="I9" s="1" t="s">
        <v>21</v>
      </c>
      <c r="J9" s="1" t="s">
        <v>22</v>
      </c>
      <c r="K9" s="1" t="s">
        <v>26</v>
      </c>
      <c r="M9" s="1">
        <v>1</v>
      </c>
      <c r="N9" s="1" t="s">
        <v>0</v>
      </c>
      <c r="O9" s="1">
        <v>1.3</v>
      </c>
      <c r="P9" s="1">
        <v>4</v>
      </c>
      <c r="Q9" s="1">
        <v>20</v>
      </c>
      <c r="R9" s="1">
        <v>0.2</v>
      </c>
      <c r="W9" s="1">
        <v>9</v>
      </c>
      <c r="X9" s="1">
        <v>1.125</v>
      </c>
      <c r="Y9" s="1">
        <v>9</v>
      </c>
      <c r="Z9" s="1">
        <v>0.747</v>
      </c>
    </row>
    <row r="10" spans="6:26" ht="15">
      <c r="F10" s="1">
        <v>1</v>
      </c>
      <c r="G10" s="1" t="s">
        <v>45</v>
      </c>
      <c r="H10" s="1">
        <v>0</v>
      </c>
      <c r="I10" s="1">
        <v>0</v>
      </c>
      <c r="J10" s="1">
        <v>0</v>
      </c>
      <c r="K10" s="1">
        <v>0</v>
      </c>
      <c r="N10" s="1" t="s">
        <v>2</v>
      </c>
      <c r="O10" s="1">
        <v>2.6</v>
      </c>
      <c r="P10" s="1">
        <v>8</v>
      </c>
      <c r="Q10" s="1">
        <v>40</v>
      </c>
      <c r="R10" s="1">
        <v>0.4</v>
      </c>
      <c r="W10" s="1">
        <v>10</v>
      </c>
      <c r="X10" s="1">
        <v>1.25</v>
      </c>
      <c r="Y10" s="1">
        <v>10</v>
      </c>
      <c r="Z10" s="1">
        <v>0.83</v>
      </c>
    </row>
    <row r="11" spans="7:26" ht="15">
      <c r="G11" s="1" t="s">
        <v>0</v>
      </c>
      <c r="H11" s="1">
        <v>0.7</v>
      </c>
      <c r="I11" s="1">
        <v>2</v>
      </c>
      <c r="J11" s="1">
        <v>10</v>
      </c>
      <c r="K11" s="1">
        <v>0.1</v>
      </c>
      <c r="N11" s="1" t="s">
        <v>1</v>
      </c>
      <c r="O11" s="1">
        <v>4</v>
      </c>
      <c r="P11" s="1">
        <v>12</v>
      </c>
      <c r="Q11" s="1">
        <v>60</v>
      </c>
      <c r="R11" s="1">
        <v>0.6</v>
      </c>
      <c r="W11" s="1">
        <v>11</v>
      </c>
      <c r="X11" s="1">
        <v>1.375</v>
      </c>
      <c r="Y11" s="1">
        <v>11</v>
      </c>
      <c r="Z11" s="1">
        <v>0.913</v>
      </c>
    </row>
    <row r="12" spans="7:26" ht="15">
      <c r="G12" s="1" t="s">
        <v>2</v>
      </c>
      <c r="H12" s="1">
        <v>1.3</v>
      </c>
      <c r="I12" s="1">
        <v>4</v>
      </c>
      <c r="J12" s="1">
        <v>20</v>
      </c>
      <c r="K12" s="1">
        <v>0.2</v>
      </c>
      <c r="N12" s="1" t="s">
        <v>3</v>
      </c>
      <c r="O12" s="1">
        <v>5.3</v>
      </c>
      <c r="P12" s="1">
        <v>16</v>
      </c>
      <c r="Q12" s="1">
        <v>80</v>
      </c>
      <c r="R12" s="1">
        <v>0.8</v>
      </c>
      <c r="W12" s="1">
        <v>12</v>
      </c>
      <c r="X12" s="1">
        <v>1.5</v>
      </c>
      <c r="Y12" s="1">
        <v>12</v>
      </c>
      <c r="Z12" s="1">
        <v>0.996</v>
      </c>
    </row>
    <row r="13" spans="7:24" ht="15">
      <c r="G13" s="1" t="s">
        <v>1</v>
      </c>
      <c r="H13" s="1">
        <v>2</v>
      </c>
      <c r="I13" s="1">
        <v>6</v>
      </c>
      <c r="J13" s="1">
        <v>30</v>
      </c>
      <c r="K13" s="1">
        <v>0.3</v>
      </c>
      <c r="N13" s="1" t="s">
        <v>4</v>
      </c>
      <c r="O13" s="1">
        <v>6.6</v>
      </c>
      <c r="P13" s="1">
        <v>20</v>
      </c>
      <c r="Q13" s="1">
        <v>100</v>
      </c>
      <c r="R13" s="1">
        <v>1</v>
      </c>
      <c r="W13" s="1">
        <v>13</v>
      </c>
      <c r="X13" s="1">
        <v>1.625</v>
      </c>
    </row>
    <row r="14" spans="7:24" ht="15">
      <c r="G14" s="1" t="s">
        <v>3</v>
      </c>
      <c r="H14" s="1">
        <v>2.7</v>
      </c>
      <c r="I14" s="1">
        <v>8</v>
      </c>
      <c r="J14" s="1">
        <v>40</v>
      </c>
      <c r="K14" s="1">
        <v>0.4</v>
      </c>
      <c r="W14" s="1">
        <v>14</v>
      </c>
      <c r="X14" s="1">
        <v>1.75</v>
      </c>
    </row>
    <row r="15" spans="7:24" ht="15">
      <c r="G15" s="1" t="s">
        <v>4</v>
      </c>
      <c r="H15" s="1">
        <v>3.3</v>
      </c>
      <c r="I15" s="1">
        <v>10</v>
      </c>
      <c r="J15" s="1">
        <v>50</v>
      </c>
      <c r="K15" s="1">
        <v>0.5</v>
      </c>
      <c r="N15" s="3" t="s">
        <v>15</v>
      </c>
      <c r="O15" s="1" t="s">
        <v>20</v>
      </c>
      <c r="P15" s="1" t="s">
        <v>21</v>
      </c>
      <c r="Q15" s="1" t="s">
        <v>22</v>
      </c>
      <c r="R15" s="1" t="s">
        <v>26</v>
      </c>
      <c r="S15" s="1" t="s">
        <v>23</v>
      </c>
      <c r="T15" s="1" t="s">
        <v>24</v>
      </c>
      <c r="W15" s="1">
        <v>15</v>
      </c>
      <c r="X15" s="1">
        <v>1.875</v>
      </c>
    </row>
    <row r="16" spans="13:24" ht="15">
      <c r="M16" s="1">
        <v>1</v>
      </c>
      <c r="N16" s="1" t="s">
        <v>0</v>
      </c>
      <c r="O16" s="1">
        <v>1</v>
      </c>
      <c r="P16" s="1">
        <v>3</v>
      </c>
      <c r="Q16" s="1">
        <v>15</v>
      </c>
      <c r="R16" s="1">
        <v>0.2</v>
      </c>
      <c r="S16" s="5" t="s">
        <v>27</v>
      </c>
      <c r="T16" s="1" t="s">
        <v>31</v>
      </c>
      <c r="W16" s="1">
        <v>16</v>
      </c>
      <c r="X16" s="1">
        <v>2</v>
      </c>
    </row>
    <row r="17" spans="7:24" ht="15">
      <c r="G17" s="3" t="s">
        <v>51</v>
      </c>
      <c r="H17" s="1" t="s">
        <v>20</v>
      </c>
      <c r="I17" s="1" t="s">
        <v>21</v>
      </c>
      <c r="N17" s="1" t="s">
        <v>2</v>
      </c>
      <c r="O17" s="1">
        <v>1.7</v>
      </c>
      <c r="P17" s="1">
        <v>5</v>
      </c>
      <c r="Q17" s="1">
        <v>25</v>
      </c>
      <c r="R17" s="1">
        <v>0.3</v>
      </c>
      <c r="S17" s="5" t="s">
        <v>28</v>
      </c>
      <c r="T17" s="1" t="s">
        <v>32</v>
      </c>
      <c r="W17" s="1">
        <v>17</v>
      </c>
      <c r="X17" s="1">
        <v>2.125</v>
      </c>
    </row>
    <row r="18" spans="6:24" ht="15">
      <c r="F18" s="1">
        <v>1</v>
      </c>
      <c r="G18" s="1" t="s">
        <v>45</v>
      </c>
      <c r="H18" s="1">
        <v>0</v>
      </c>
      <c r="I18" s="1">
        <v>0</v>
      </c>
      <c r="N18" s="1" t="s">
        <v>1</v>
      </c>
      <c r="O18" s="1">
        <v>2.3</v>
      </c>
      <c r="P18" s="1">
        <v>7</v>
      </c>
      <c r="Q18" s="1">
        <v>35</v>
      </c>
      <c r="R18" s="1">
        <v>0.4</v>
      </c>
      <c r="S18" s="5" t="s">
        <v>28</v>
      </c>
      <c r="T18" s="1" t="s">
        <v>33</v>
      </c>
      <c r="W18" s="1">
        <v>18</v>
      </c>
      <c r="X18" s="1">
        <v>2.25</v>
      </c>
    </row>
    <row r="19" spans="7:24" ht="15">
      <c r="G19" s="1" t="s">
        <v>0</v>
      </c>
      <c r="H19" s="1">
        <v>0.7</v>
      </c>
      <c r="I19" s="1">
        <v>4</v>
      </c>
      <c r="N19" s="1" t="s">
        <v>3</v>
      </c>
      <c r="O19" s="1">
        <v>3</v>
      </c>
      <c r="P19" s="1">
        <v>9</v>
      </c>
      <c r="Q19" s="1">
        <v>45</v>
      </c>
      <c r="R19" s="1">
        <v>0.5</v>
      </c>
      <c r="S19" s="5" t="s">
        <v>29</v>
      </c>
      <c r="T19" s="1" t="s">
        <v>34</v>
      </c>
      <c r="W19" s="1">
        <v>19</v>
      </c>
      <c r="X19" s="1">
        <v>2.375</v>
      </c>
    </row>
    <row r="20" spans="7:24" ht="15">
      <c r="G20" s="1" t="s">
        <v>2</v>
      </c>
      <c r="H20" s="1">
        <v>1.3</v>
      </c>
      <c r="I20" s="1">
        <v>8</v>
      </c>
      <c r="N20" s="1" t="s">
        <v>4</v>
      </c>
      <c r="O20" s="1">
        <v>3.7</v>
      </c>
      <c r="P20" s="1">
        <v>11</v>
      </c>
      <c r="Q20" s="1">
        <v>55</v>
      </c>
      <c r="R20" s="1">
        <v>0.6</v>
      </c>
      <c r="S20" s="5" t="s">
        <v>30</v>
      </c>
      <c r="T20" s="1" t="s">
        <v>35</v>
      </c>
      <c r="W20" s="1">
        <v>20</v>
      </c>
      <c r="X20" s="1">
        <v>2.5</v>
      </c>
    </row>
    <row r="21" spans="7:24" ht="15">
      <c r="G21" s="1" t="s">
        <v>1</v>
      </c>
      <c r="H21" s="1">
        <v>2</v>
      </c>
      <c r="I21" s="1">
        <v>12</v>
      </c>
      <c r="W21" s="1">
        <v>21</v>
      </c>
      <c r="X21" s="1">
        <v>2.625</v>
      </c>
    </row>
    <row r="22" spans="7:24" ht="15">
      <c r="G22" s="1" t="s">
        <v>3</v>
      </c>
      <c r="H22" s="1">
        <v>2.7</v>
      </c>
      <c r="I22" s="1">
        <v>16</v>
      </c>
      <c r="N22" s="3" t="s">
        <v>16</v>
      </c>
      <c r="O22" s="1" t="s">
        <v>20</v>
      </c>
      <c r="P22" s="1" t="s">
        <v>21</v>
      </c>
      <c r="Q22" s="1" t="s">
        <v>22</v>
      </c>
      <c r="R22" s="1" t="s">
        <v>26</v>
      </c>
      <c r="S22" s="1" t="s">
        <v>23</v>
      </c>
      <c r="T22" s="1" t="s">
        <v>24</v>
      </c>
      <c r="W22" s="1">
        <v>22</v>
      </c>
      <c r="X22" s="1">
        <v>2.75</v>
      </c>
    </row>
    <row r="23" spans="7:24" ht="15">
      <c r="G23" s="1" t="s">
        <v>4</v>
      </c>
      <c r="H23" s="1">
        <v>3.3</v>
      </c>
      <c r="I23" s="1">
        <v>20</v>
      </c>
      <c r="M23" s="1">
        <v>1</v>
      </c>
      <c r="N23" s="1" t="s">
        <v>0</v>
      </c>
      <c r="O23" s="1">
        <v>1</v>
      </c>
      <c r="P23" s="1">
        <v>3</v>
      </c>
      <c r="Q23" s="1">
        <v>15</v>
      </c>
      <c r="R23" s="1">
        <v>0.2</v>
      </c>
      <c r="S23" s="5" t="s">
        <v>27</v>
      </c>
      <c r="T23" s="1" t="s">
        <v>31</v>
      </c>
      <c r="W23" s="1">
        <v>23</v>
      </c>
      <c r="X23" s="1">
        <v>2.875</v>
      </c>
    </row>
    <row r="24" spans="14:24" ht="15">
      <c r="N24" s="1" t="s">
        <v>2</v>
      </c>
      <c r="O24" s="1">
        <v>1.7</v>
      </c>
      <c r="P24" s="1">
        <v>5</v>
      </c>
      <c r="Q24" s="1">
        <v>25</v>
      </c>
      <c r="R24" s="1">
        <v>0.3</v>
      </c>
      <c r="S24" s="5" t="s">
        <v>28</v>
      </c>
      <c r="T24" s="1" t="s">
        <v>32</v>
      </c>
      <c r="W24" s="1">
        <v>24</v>
      </c>
      <c r="X24" s="1">
        <v>3</v>
      </c>
    </row>
    <row r="25" spans="7:24" ht="15">
      <c r="G25" s="3" t="s">
        <v>52</v>
      </c>
      <c r="H25" s="1" t="s">
        <v>20</v>
      </c>
      <c r="I25" s="1" t="s">
        <v>21</v>
      </c>
      <c r="N25" s="1" t="s">
        <v>1</v>
      </c>
      <c r="O25" s="1">
        <v>2.3</v>
      </c>
      <c r="P25" s="1">
        <v>7</v>
      </c>
      <c r="Q25" s="1">
        <v>35</v>
      </c>
      <c r="R25" s="1">
        <v>0.4</v>
      </c>
      <c r="S25" s="5" t="s">
        <v>28</v>
      </c>
      <c r="T25" s="1" t="s">
        <v>33</v>
      </c>
      <c r="W25" s="1">
        <v>25</v>
      </c>
      <c r="X25" s="1">
        <v>3.125</v>
      </c>
    </row>
    <row r="26" spans="6:24" ht="15">
      <c r="F26" s="1">
        <v>1</v>
      </c>
      <c r="G26" s="1" t="s">
        <v>45</v>
      </c>
      <c r="H26" s="1">
        <v>0</v>
      </c>
      <c r="I26" s="1">
        <v>0</v>
      </c>
      <c r="N26" s="1" t="s">
        <v>3</v>
      </c>
      <c r="O26" s="1">
        <v>3</v>
      </c>
      <c r="P26" s="1">
        <v>9</v>
      </c>
      <c r="Q26" s="1">
        <v>45</v>
      </c>
      <c r="R26" s="1">
        <v>0.5</v>
      </c>
      <c r="S26" s="5" t="s">
        <v>29</v>
      </c>
      <c r="T26" s="1" t="s">
        <v>34</v>
      </c>
      <c r="W26" s="1">
        <v>26</v>
      </c>
      <c r="X26" s="1">
        <v>3.25</v>
      </c>
    </row>
    <row r="27" spans="7:24" ht="15">
      <c r="G27" s="1" t="s">
        <v>0</v>
      </c>
      <c r="H27" s="1">
        <v>0.7</v>
      </c>
      <c r="I27" s="1">
        <v>4</v>
      </c>
      <c r="N27" s="1" t="s">
        <v>4</v>
      </c>
      <c r="O27" s="1">
        <v>3.7</v>
      </c>
      <c r="P27" s="1">
        <v>11</v>
      </c>
      <c r="Q27" s="1">
        <v>55</v>
      </c>
      <c r="R27" s="1">
        <v>0.6</v>
      </c>
      <c r="S27" s="5" t="s">
        <v>30</v>
      </c>
      <c r="T27" s="1" t="s">
        <v>35</v>
      </c>
      <c r="W27" s="1">
        <v>27</v>
      </c>
      <c r="X27" s="1">
        <v>3.375</v>
      </c>
    </row>
    <row r="28" spans="7:24" ht="15">
      <c r="G28" s="1" t="s">
        <v>2</v>
      </c>
      <c r="H28" s="1">
        <v>1.3</v>
      </c>
      <c r="I28" s="1">
        <v>8</v>
      </c>
      <c r="W28" s="1">
        <v>28</v>
      </c>
      <c r="X28" s="1">
        <v>3.5</v>
      </c>
    </row>
    <row r="29" spans="7:24" ht="15">
      <c r="G29" s="1" t="s">
        <v>1</v>
      </c>
      <c r="H29" s="1">
        <v>2</v>
      </c>
      <c r="I29" s="1">
        <v>12</v>
      </c>
      <c r="N29" s="3" t="s">
        <v>17</v>
      </c>
      <c r="O29" s="1" t="s">
        <v>20</v>
      </c>
      <c r="P29" s="1" t="s">
        <v>21</v>
      </c>
      <c r="Q29" s="1" t="s">
        <v>22</v>
      </c>
      <c r="R29" s="1" t="s">
        <v>26</v>
      </c>
      <c r="S29" s="1" t="s">
        <v>23</v>
      </c>
      <c r="W29" s="1">
        <v>29</v>
      </c>
      <c r="X29" s="1">
        <v>3.625</v>
      </c>
    </row>
    <row r="30" spans="7:24" ht="15">
      <c r="G30" s="1" t="s">
        <v>3</v>
      </c>
      <c r="H30" s="1">
        <v>2.7</v>
      </c>
      <c r="I30" s="1">
        <v>16</v>
      </c>
      <c r="M30" s="1">
        <v>1</v>
      </c>
      <c r="N30" s="1" t="s">
        <v>0</v>
      </c>
      <c r="O30" s="1">
        <v>1</v>
      </c>
      <c r="P30" s="1">
        <v>3</v>
      </c>
      <c r="Q30" s="1">
        <v>15</v>
      </c>
      <c r="R30" s="1">
        <v>0.2</v>
      </c>
      <c r="S30" s="5" t="s">
        <v>27</v>
      </c>
      <c r="W30" s="1">
        <v>30</v>
      </c>
      <c r="X30" s="1">
        <v>3.75</v>
      </c>
    </row>
    <row r="31" spans="7:19" ht="15">
      <c r="G31" s="1" t="s">
        <v>4</v>
      </c>
      <c r="H31" s="1">
        <v>3.3</v>
      </c>
      <c r="I31" s="1">
        <v>20</v>
      </c>
      <c r="N31" s="1" t="s">
        <v>2</v>
      </c>
      <c r="O31" s="1">
        <v>1.7</v>
      </c>
      <c r="P31" s="1">
        <v>5</v>
      </c>
      <c r="Q31" s="1">
        <v>25</v>
      </c>
      <c r="R31" s="1">
        <v>0.3</v>
      </c>
      <c r="S31" s="5" t="s">
        <v>28</v>
      </c>
    </row>
    <row r="32" spans="14:19" ht="15">
      <c r="N32" s="1" t="s">
        <v>1</v>
      </c>
      <c r="O32" s="1">
        <v>2.3</v>
      </c>
      <c r="P32" s="1">
        <v>7</v>
      </c>
      <c r="Q32" s="1">
        <v>35</v>
      </c>
      <c r="R32" s="1">
        <v>0.4</v>
      </c>
      <c r="S32" s="5" t="s">
        <v>29</v>
      </c>
    </row>
    <row r="33" spans="7:19" ht="15">
      <c r="G33" s="3" t="s">
        <v>80</v>
      </c>
      <c r="H33" s="1" t="s">
        <v>20</v>
      </c>
      <c r="I33" s="1" t="s">
        <v>22</v>
      </c>
      <c r="J33" s="1" t="s">
        <v>26</v>
      </c>
      <c r="N33" s="1" t="s">
        <v>3</v>
      </c>
      <c r="O33" s="1">
        <v>3</v>
      </c>
      <c r="P33" s="1">
        <v>9</v>
      </c>
      <c r="Q33" s="1">
        <v>45</v>
      </c>
      <c r="R33" s="1">
        <v>0.5</v>
      </c>
      <c r="S33" s="5" t="s">
        <v>30</v>
      </c>
    </row>
    <row r="34" spans="6:19" ht="15">
      <c r="F34" s="1">
        <v>1</v>
      </c>
      <c r="G34" s="1" t="s">
        <v>45</v>
      </c>
      <c r="H34" s="1">
        <v>0</v>
      </c>
      <c r="I34" s="1">
        <v>0</v>
      </c>
      <c r="J34" s="1">
        <v>0</v>
      </c>
      <c r="N34" s="1" t="s">
        <v>4</v>
      </c>
      <c r="O34" s="1">
        <v>3.7</v>
      </c>
      <c r="P34" s="1">
        <v>11</v>
      </c>
      <c r="Q34" s="1">
        <v>55</v>
      </c>
      <c r="R34" s="1">
        <v>0.6</v>
      </c>
      <c r="S34" s="5" t="s">
        <v>36</v>
      </c>
    </row>
    <row r="35" spans="7:10" ht="15">
      <c r="G35" s="1" t="s">
        <v>0</v>
      </c>
      <c r="H35" s="1">
        <v>0.7</v>
      </c>
      <c r="I35" s="1">
        <v>10</v>
      </c>
      <c r="J35" s="1">
        <v>0.1</v>
      </c>
    </row>
    <row r="36" spans="7:19" ht="15">
      <c r="G36" s="1" t="s">
        <v>2</v>
      </c>
      <c r="H36" s="1">
        <v>1.3</v>
      </c>
      <c r="I36" s="1">
        <v>20</v>
      </c>
      <c r="J36" s="1">
        <v>0.2</v>
      </c>
      <c r="N36" s="3" t="s">
        <v>18</v>
      </c>
      <c r="O36" s="1" t="s">
        <v>20</v>
      </c>
      <c r="P36" s="1" t="s">
        <v>21</v>
      </c>
      <c r="Q36" s="1" t="s">
        <v>22</v>
      </c>
      <c r="R36" s="1" t="s">
        <v>26</v>
      </c>
      <c r="S36" s="1" t="s">
        <v>23</v>
      </c>
    </row>
    <row r="37" spans="7:19" ht="15">
      <c r="G37" s="1" t="s">
        <v>1</v>
      </c>
      <c r="H37" s="1">
        <v>2</v>
      </c>
      <c r="I37" s="1">
        <v>30</v>
      </c>
      <c r="J37" s="1">
        <v>0.3</v>
      </c>
      <c r="M37" s="1">
        <v>1</v>
      </c>
      <c r="N37" s="1" t="s">
        <v>0</v>
      </c>
      <c r="O37" s="1">
        <v>1</v>
      </c>
      <c r="P37" s="1">
        <v>3</v>
      </c>
      <c r="Q37" s="1">
        <v>15</v>
      </c>
      <c r="R37" s="1">
        <v>0.2</v>
      </c>
      <c r="S37" s="5" t="s">
        <v>27</v>
      </c>
    </row>
    <row r="38" spans="7:19" ht="15">
      <c r="G38" s="1" t="s">
        <v>3</v>
      </c>
      <c r="H38" s="1">
        <v>2.7</v>
      </c>
      <c r="I38" s="1">
        <v>40</v>
      </c>
      <c r="J38" s="1">
        <v>0.4</v>
      </c>
      <c r="N38" s="1" t="s">
        <v>2</v>
      </c>
      <c r="O38" s="1">
        <v>1.7</v>
      </c>
      <c r="P38" s="1">
        <v>5</v>
      </c>
      <c r="Q38" s="1">
        <v>25</v>
      </c>
      <c r="R38" s="1">
        <v>0.3</v>
      </c>
      <c r="S38" s="5" t="s">
        <v>28</v>
      </c>
    </row>
    <row r="39" spans="7:19" ht="15">
      <c r="G39" s="1" t="s">
        <v>4</v>
      </c>
      <c r="H39" s="1">
        <v>3.3</v>
      </c>
      <c r="I39" s="1">
        <v>50</v>
      </c>
      <c r="J39" s="1">
        <v>0.5</v>
      </c>
      <c r="N39" s="1" t="s">
        <v>1</v>
      </c>
      <c r="O39" s="1">
        <v>2.3</v>
      </c>
      <c r="P39" s="1">
        <v>7</v>
      </c>
      <c r="Q39" s="1">
        <v>35</v>
      </c>
      <c r="R39" s="1">
        <v>0.4</v>
      </c>
      <c r="S39" s="5" t="s">
        <v>29</v>
      </c>
    </row>
    <row r="40" spans="14:19" ht="15">
      <c r="N40" s="1" t="s">
        <v>3</v>
      </c>
      <c r="O40" s="1">
        <v>3</v>
      </c>
      <c r="P40" s="1">
        <v>9</v>
      </c>
      <c r="Q40" s="1">
        <v>45</v>
      </c>
      <c r="R40" s="1">
        <v>0.5</v>
      </c>
      <c r="S40" s="5" t="s">
        <v>30</v>
      </c>
    </row>
    <row r="41" spans="7:19" ht="15">
      <c r="G41" s="3" t="s">
        <v>81</v>
      </c>
      <c r="H41" s="1" t="s">
        <v>20</v>
      </c>
      <c r="I41" s="1" t="s">
        <v>22</v>
      </c>
      <c r="J41" s="1" t="s">
        <v>26</v>
      </c>
      <c r="N41" s="1" t="s">
        <v>4</v>
      </c>
      <c r="O41" s="1">
        <v>3.7</v>
      </c>
      <c r="P41" s="1">
        <v>11</v>
      </c>
      <c r="Q41" s="1">
        <v>55</v>
      </c>
      <c r="R41" s="1">
        <v>0.6</v>
      </c>
      <c r="S41" s="5" t="s">
        <v>36</v>
      </c>
    </row>
    <row r="42" spans="6:10" ht="15">
      <c r="F42" s="1">
        <v>1</v>
      </c>
      <c r="G42" s="1" t="s">
        <v>45</v>
      </c>
      <c r="H42" s="1">
        <v>0</v>
      </c>
      <c r="I42" s="1">
        <v>0</v>
      </c>
      <c r="J42" s="1">
        <v>0</v>
      </c>
    </row>
    <row r="43" spans="7:10" ht="15">
      <c r="G43" s="1" t="s">
        <v>0</v>
      </c>
      <c r="H43" s="1">
        <v>1.3</v>
      </c>
      <c r="I43" s="1">
        <v>20</v>
      </c>
      <c r="J43" s="1">
        <v>0.2</v>
      </c>
    </row>
    <row r="44" spans="7:10" ht="15">
      <c r="G44" s="1" t="s">
        <v>2</v>
      </c>
      <c r="H44" s="1">
        <v>2.7</v>
      </c>
      <c r="I44" s="1">
        <v>40</v>
      </c>
      <c r="J44" s="1">
        <v>0.4</v>
      </c>
    </row>
    <row r="45" spans="7:10" ht="15">
      <c r="G45" s="1" t="s">
        <v>1</v>
      </c>
      <c r="H45" s="1">
        <v>4</v>
      </c>
      <c r="I45" s="1">
        <v>60</v>
      </c>
      <c r="J45" s="1">
        <v>0.6</v>
      </c>
    </row>
    <row r="46" spans="7:10" ht="15">
      <c r="G46" s="1" t="s">
        <v>3</v>
      </c>
      <c r="H46" s="1">
        <v>5.3</v>
      </c>
      <c r="I46" s="1">
        <v>80</v>
      </c>
      <c r="J46" s="1">
        <v>0.8</v>
      </c>
    </row>
    <row r="47" spans="7:10" ht="15">
      <c r="G47" s="1" t="s">
        <v>4</v>
      </c>
      <c r="H47" s="1">
        <v>6.7</v>
      </c>
      <c r="I47" s="1">
        <v>100</v>
      </c>
      <c r="J47" s="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2">
      <selection activeCell="E37" sqref="E37"/>
    </sheetView>
  </sheetViews>
  <sheetFormatPr defaultColWidth="9.140625" defaultRowHeight="15"/>
  <cols>
    <col min="1" max="1" width="5.28125" style="1" bestFit="1" customWidth="1"/>
    <col min="2" max="2" width="14.28125" style="1" bestFit="1" customWidth="1"/>
    <col min="3" max="3" width="6.28125" style="1" customWidth="1"/>
    <col min="4" max="4" width="6.00390625" style="1" bestFit="1" customWidth="1"/>
    <col min="5" max="5" width="4.28125" style="1" bestFit="1" customWidth="1"/>
    <col min="6" max="6" width="8.00390625" style="1" bestFit="1" customWidth="1"/>
    <col min="7" max="7" width="8.8515625" style="1" customWidth="1"/>
    <col min="8" max="8" width="7.140625" style="1" bestFit="1" customWidth="1"/>
    <col min="9" max="9" width="8.421875" style="1" bestFit="1" customWidth="1"/>
    <col min="10" max="10" width="5.57421875" style="1" bestFit="1" customWidth="1"/>
    <col min="11" max="11" width="8.8515625" style="1" bestFit="1" customWidth="1"/>
    <col min="12" max="16384" width="9.140625" style="1" customWidth="1"/>
  </cols>
  <sheetData>
    <row r="1" spans="1:11" ht="15">
      <c r="A1" s="1" t="s">
        <v>94</v>
      </c>
      <c r="B1" s="1" t="s">
        <v>93</v>
      </c>
      <c r="C1" s="1" t="s">
        <v>20</v>
      </c>
      <c r="D1" s="1" t="s">
        <v>21</v>
      </c>
      <c r="E1" s="1" t="s">
        <v>22</v>
      </c>
      <c r="F1" s="1" t="s">
        <v>88</v>
      </c>
      <c r="G1" s="1" t="s">
        <v>84</v>
      </c>
      <c r="H1" s="1" t="s">
        <v>26</v>
      </c>
      <c r="I1" s="1" t="s">
        <v>86</v>
      </c>
      <c r="J1" s="1" t="s">
        <v>87</v>
      </c>
      <c r="K1" s="1" t="s">
        <v>85</v>
      </c>
    </row>
    <row r="2" spans="1:12" ht="15">
      <c r="A2" s="17">
        <v>0</v>
      </c>
      <c r="B2" s="5" t="s">
        <v>95</v>
      </c>
      <c r="C2" s="5" t="s">
        <v>95</v>
      </c>
      <c r="D2" s="5" t="s">
        <v>95</v>
      </c>
      <c r="E2" s="5" t="s">
        <v>95</v>
      </c>
      <c r="F2" s="5" t="s">
        <v>95</v>
      </c>
      <c r="G2" s="5" t="s">
        <v>95</v>
      </c>
      <c r="H2" s="5" t="s">
        <v>95</v>
      </c>
      <c r="I2" s="5" t="s">
        <v>95</v>
      </c>
      <c r="J2" s="5" t="s">
        <v>95</v>
      </c>
      <c r="K2" s="5" t="s">
        <v>95</v>
      </c>
      <c r="L2" s="1" t="s">
        <v>162</v>
      </c>
    </row>
    <row r="3" spans="1:11" ht="15">
      <c r="A3" s="17">
        <v>1</v>
      </c>
      <c r="B3" s="5" t="s">
        <v>92</v>
      </c>
      <c r="C3" s="1">
        <v>1.3</v>
      </c>
      <c r="D3" s="1">
        <v>-1</v>
      </c>
      <c r="E3" s="1">
        <v>15</v>
      </c>
      <c r="F3" s="1" t="s">
        <v>65</v>
      </c>
      <c r="G3" s="1" t="s">
        <v>90</v>
      </c>
      <c r="H3" s="1">
        <v>0.2</v>
      </c>
      <c r="I3" s="5" t="s">
        <v>27</v>
      </c>
      <c r="J3" s="17" t="s">
        <v>91</v>
      </c>
      <c r="K3" s="18" t="s">
        <v>102</v>
      </c>
    </row>
    <row r="4" spans="1:11" ht="15">
      <c r="A4" s="1">
        <v>2</v>
      </c>
      <c r="B4" s="1" t="s">
        <v>98</v>
      </c>
      <c r="C4" s="1">
        <v>2.9</v>
      </c>
      <c r="D4" s="1">
        <v>-3</v>
      </c>
      <c r="E4" s="1">
        <v>30</v>
      </c>
      <c r="F4" s="1" t="s">
        <v>104</v>
      </c>
      <c r="G4" s="1" t="s">
        <v>109</v>
      </c>
      <c r="H4" s="1">
        <v>0.3</v>
      </c>
      <c r="I4" s="5" t="s">
        <v>107</v>
      </c>
      <c r="J4" s="17" t="s">
        <v>91</v>
      </c>
      <c r="K4" s="18" t="s">
        <v>102</v>
      </c>
    </row>
    <row r="5" spans="1:11" ht="15">
      <c r="A5" s="1">
        <v>3</v>
      </c>
      <c r="B5" s="1" t="s">
        <v>113</v>
      </c>
      <c r="C5" s="1">
        <v>3.7</v>
      </c>
      <c r="D5" s="1">
        <v>-5</v>
      </c>
      <c r="E5" s="1">
        <v>40</v>
      </c>
      <c r="F5" s="1" t="s">
        <v>103</v>
      </c>
      <c r="G5" s="1" t="s">
        <v>110</v>
      </c>
      <c r="H5" s="1">
        <v>0.4</v>
      </c>
      <c r="I5" s="5" t="s">
        <v>107</v>
      </c>
      <c r="J5" s="17" t="s">
        <v>91</v>
      </c>
      <c r="K5" s="18" t="s">
        <v>102</v>
      </c>
    </row>
    <row r="6" spans="1:11" ht="15">
      <c r="A6" s="1">
        <v>4</v>
      </c>
      <c r="B6" s="1" t="s">
        <v>99</v>
      </c>
      <c r="C6" s="1">
        <v>4.5</v>
      </c>
      <c r="D6" s="1">
        <v>-7</v>
      </c>
      <c r="E6" s="1">
        <v>50</v>
      </c>
      <c r="F6" s="1" t="s">
        <v>105</v>
      </c>
      <c r="G6" s="1" t="s">
        <v>110</v>
      </c>
      <c r="H6" s="1">
        <v>0.5</v>
      </c>
      <c r="I6" s="5" t="s">
        <v>107</v>
      </c>
      <c r="J6" s="17" t="s">
        <v>91</v>
      </c>
      <c r="K6" s="18" t="s">
        <v>102</v>
      </c>
    </row>
    <row r="7" spans="1:11" ht="15">
      <c r="A7" s="1">
        <v>5</v>
      </c>
      <c r="B7" s="1" t="s">
        <v>100</v>
      </c>
      <c r="C7" s="1">
        <v>11.1</v>
      </c>
      <c r="D7" s="1">
        <v>-9</v>
      </c>
      <c r="E7" s="1">
        <v>75</v>
      </c>
      <c r="F7" s="1" t="s">
        <v>106</v>
      </c>
      <c r="G7" s="1" t="s">
        <v>111</v>
      </c>
      <c r="H7" s="1">
        <v>0.8</v>
      </c>
      <c r="I7" s="5" t="s">
        <v>112</v>
      </c>
      <c r="J7" s="17" t="s">
        <v>91</v>
      </c>
      <c r="K7" s="20" t="s">
        <v>101</v>
      </c>
    </row>
    <row r="8" spans="1:11" ht="15">
      <c r="A8" s="1">
        <v>6</v>
      </c>
      <c r="B8" s="1" t="s">
        <v>114</v>
      </c>
      <c r="C8" s="1">
        <v>2</v>
      </c>
      <c r="D8" s="1">
        <v>-4</v>
      </c>
      <c r="E8" s="1">
        <v>35</v>
      </c>
      <c r="F8" s="1" t="s">
        <v>124</v>
      </c>
      <c r="G8" s="1" t="s">
        <v>120</v>
      </c>
      <c r="H8" s="1">
        <v>0.4</v>
      </c>
      <c r="I8" s="5" t="s">
        <v>27</v>
      </c>
      <c r="J8" s="1" t="s">
        <v>91</v>
      </c>
      <c r="K8" s="1">
        <v>10</v>
      </c>
    </row>
    <row r="9" spans="1:11" ht="15">
      <c r="A9" s="1">
        <v>7</v>
      </c>
      <c r="B9" s="1" t="s">
        <v>115</v>
      </c>
      <c r="C9" s="1">
        <v>2.4</v>
      </c>
      <c r="D9" s="1">
        <v>-6</v>
      </c>
      <c r="E9" s="1">
        <v>45</v>
      </c>
      <c r="F9" s="1" t="s">
        <v>123</v>
      </c>
      <c r="G9" s="1" t="s">
        <v>120</v>
      </c>
      <c r="H9" s="1">
        <v>0.5</v>
      </c>
      <c r="I9" s="5" t="s">
        <v>27</v>
      </c>
      <c r="J9" s="1" t="s">
        <v>91</v>
      </c>
      <c r="K9" s="1">
        <v>10</v>
      </c>
    </row>
    <row r="10" spans="1:11" ht="15">
      <c r="A10" s="1">
        <v>8</v>
      </c>
      <c r="B10" s="1" t="s">
        <v>116</v>
      </c>
      <c r="C10" s="1">
        <v>5.1</v>
      </c>
      <c r="D10" s="1">
        <v>-10</v>
      </c>
      <c r="E10" s="1">
        <v>60</v>
      </c>
      <c r="F10" s="1" t="s">
        <v>122</v>
      </c>
      <c r="G10" s="1" t="s">
        <v>109</v>
      </c>
      <c r="H10" s="1">
        <v>0.6</v>
      </c>
      <c r="I10" s="5" t="s">
        <v>107</v>
      </c>
      <c r="J10" s="1" t="s">
        <v>91</v>
      </c>
      <c r="K10" s="1">
        <v>10</v>
      </c>
    </row>
    <row r="11" spans="1:11" ht="15">
      <c r="A11" s="1">
        <v>9</v>
      </c>
      <c r="B11" s="1" t="s">
        <v>117</v>
      </c>
      <c r="C11" s="1">
        <v>4.4</v>
      </c>
      <c r="D11" s="1">
        <v>-5</v>
      </c>
      <c r="E11" s="1">
        <v>25</v>
      </c>
      <c r="F11" s="1" t="s">
        <v>121</v>
      </c>
      <c r="G11" s="1" t="s">
        <v>90</v>
      </c>
      <c r="H11" s="1">
        <v>0.3</v>
      </c>
      <c r="I11" s="5" t="s">
        <v>108</v>
      </c>
      <c r="J11" s="1">
        <v>6</v>
      </c>
      <c r="K11" s="1" t="s">
        <v>119</v>
      </c>
    </row>
    <row r="12" spans="1:11" ht="15">
      <c r="A12" s="1">
        <v>10</v>
      </c>
      <c r="B12" s="1" t="s">
        <v>118</v>
      </c>
      <c r="C12" s="1">
        <v>4.6</v>
      </c>
      <c r="D12" s="1">
        <v>-8</v>
      </c>
      <c r="E12" s="1">
        <v>40</v>
      </c>
      <c r="F12" s="1" t="s">
        <v>103</v>
      </c>
      <c r="G12" s="1" t="s">
        <v>120</v>
      </c>
      <c r="H12" s="1">
        <v>0.4</v>
      </c>
      <c r="I12" s="5" t="s">
        <v>108</v>
      </c>
      <c r="J12" s="1">
        <v>4</v>
      </c>
      <c r="K12" s="1" t="s">
        <v>119</v>
      </c>
    </row>
    <row r="13" spans="1:11" ht="15">
      <c r="A13" s="1">
        <v>11</v>
      </c>
      <c r="B13" s="1" t="s">
        <v>125</v>
      </c>
      <c r="C13" s="1">
        <v>1.7</v>
      </c>
      <c r="D13" s="1">
        <v>-4</v>
      </c>
      <c r="E13" s="1">
        <v>20</v>
      </c>
      <c r="F13" s="1" t="s">
        <v>66</v>
      </c>
      <c r="G13" s="1" t="s">
        <v>120</v>
      </c>
      <c r="H13" s="1">
        <v>0.2</v>
      </c>
      <c r="I13" s="5" t="s">
        <v>108</v>
      </c>
      <c r="J13" s="5" t="s">
        <v>25</v>
      </c>
      <c r="K13" s="1">
        <v>15</v>
      </c>
    </row>
    <row r="14" spans="1:11" ht="15">
      <c r="A14" s="1">
        <v>12</v>
      </c>
      <c r="B14" s="1" t="s">
        <v>126</v>
      </c>
      <c r="C14" s="1">
        <v>1.3</v>
      </c>
      <c r="D14" s="1">
        <v>-3</v>
      </c>
      <c r="E14" s="1">
        <v>15</v>
      </c>
      <c r="F14" s="1" t="s">
        <v>103</v>
      </c>
      <c r="G14" s="1" t="s">
        <v>109</v>
      </c>
      <c r="H14" s="1">
        <v>0.2</v>
      </c>
      <c r="I14" s="5" t="s">
        <v>27</v>
      </c>
      <c r="J14" s="5" t="s">
        <v>25</v>
      </c>
      <c r="K14" s="1">
        <v>6</v>
      </c>
    </row>
    <row r="15" spans="1:11" ht="15">
      <c r="A15" s="1">
        <v>13</v>
      </c>
      <c r="B15" s="1" t="s">
        <v>127</v>
      </c>
      <c r="C15" s="1">
        <v>0.7</v>
      </c>
      <c r="D15" s="1">
        <v>-1.5</v>
      </c>
      <c r="E15" s="1">
        <v>5</v>
      </c>
      <c r="F15" s="1" t="s">
        <v>129</v>
      </c>
      <c r="G15" s="1" t="s">
        <v>128</v>
      </c>
      <c r="H15" s="1">
        <v>0.1</v>
      </c>
      <c r="I15" s="5" t="s">
        <v>107</v>
      </c>
      <c r="J15" s="5" t="s">
        <v>25</v>
      </c>
      <c r="K15" s="1">
        <v>1</v>
      </c>
    </row>
    <row r="16" spans="1:11" ht="15">
      <c r="A16" s="1">
        <v>14</v>
      </c>
      <c r="B16" s="1" t="s">
        <v>131</v>
      </c>
      <c r="C16" s="1">
        <v>1.3</v>
      </c>
      <c r="D16" s="1">
        <v>-4</v>
      </c>
      <c r="E16" s="1">
        <v>40</v>
      </c>
      <c r="F16" s="1" t="s">
        <v>103</v>
      </c>
      <c r="G16" s="1" t="s">
        <v>135</v>
      </c>
      <c r="H16" s="1">
        <v>0.4</v>
      </c>
      <c r="I16" s="5" t="s">
        <v>27</v>
      </c>
      <c r="J16" s="5" t="s">
        <v>25</v>
      </c>
      <c r="K16" s="5" t="s">
        <v>25</v>
      </c>
    </row>
    <row r="17" spans="1:11" ht="15">
      <c r="A17" s="1">
        <v>15</v>
      </c>
      <c r="B17" s="1" t="s">
        <v>132</v>
      </c>
      <c r="C17" s="1">
        <v>4.5</v>
      </c>
      <c r="D17" s="1">
        <v>-4</v>
      </c>
      <c r="E17" s="1">
        <v>25</v>
      </c>
      <c r="F17" s="1" t="s">
        <v>134</v>
      </c>
      <c r="G17" s="1" t="s">
        <v>135</v>
      </c>
      <c r="H17" s="1">
        <v>0.3</v>
      </c>
      <c r="I17" s="5" t="s">
        <v>107</v>
      </c>
      <c r="J17" s="5" t="s">
        <v>25</v>
      </c>
      <c r="K17" s="5" t="s">
        <v>25</v>
      </c>
    </row>
    <row r="18" spans="1:11" ht="15">
      <c r="A18" s="1">
        <v>16</v>
      </c>
      <c r="B18" s="1" t="s">
        <v>137</v>
      </c>
      <c r="C18" s="1">
        <v>1</v>
      </c>
      <c r="D18" s="1">
        <v>-2</v>
      </c>
      <c r="E18" s="1">
        <v>25</v>
      </c>
      <c r="F18" s="1" t="s">
        <v>133</v>
      </c>
      <c r="G18" s="1" t="s">
        <v>136</v>
      </c>
      <c r="H18" s="1">
        <v>0.2</v>
      </c>
      <c r="I18" s="5" t="s">
        <v>108</v>
      </c>
      <c r="J18" s="5" t="s">
        <v>25</v>
      </c>
      <c r="K18" s="5" t="s">
        <v>25</v>
      </c>
    </row>
    <row r="19" spans="1:11" ht="15">
      <c r="A19" s="1">
        <v>17</v>
      </c>
      <c r="B19" s="1" t="s">
        <v>138</v>
      </c>
      <c r="C19" s="1">
        <v>2.7</v>
      </c>
      <c r="D19" s="1">
        <v>-2</v>
      </c>
      <c r="E19" s="1">
        <v>8</v>
      </c>
      <c r="F19" s="1" t="s">
        <v>104</v>
      </c>
      <c r="G19" s="1" t="s">
        <v>135</v>
      </c>
      <c r="H19" s="1">
        <v>0.1</v>
      </c>
      <c r="I19" s="5" t="s">
        <v>107</v>
      </c>
      <c r="J19" s="5" t="s">
        <v>25</v>
      </c>
      <c r="K19" s="5" t="s">
        <v>25</v>
      </c>
    </row>
    <row r="20" spans="1:11" ht="15">
      <c r="A20" s="1">
        <v>18</v>
      </c>
      <c r="B20" s="1" t="s">
        <v>139</v>
      </c>
      <c r="C20" s="1">
        <v>7.3</v>
      </c>
      <c r="D20" s="1">
        <v>-6</v>
      </c>
      <c r="E20" s="1">
        <v>14</v>
      </c>
      <c r="F20" s="1" t="s">
        <v>140</v>
      </c>
      <c r="G20" s="1" t="s">
        <v>135</v>
      </c>
      <c r="H20" s="1">
        <v>0.1</v>
      </c>
      <c r="I20" s="5" t="s">
        <v>112</v>
      </c>
      <c r="J20" s="5" t="s">
        <v>25</v>
      </c>
      <c r="K20" s="5" t="s">
        <v>25</v>
      </c>
    </row>
    <row r="21" spans="1:11" ht="15">
      <c r="A21" s="1">
        <v>19</v>
      </c>
      <c r="B21" s="1" t="s">
        <v>170</v>
      </c>
      <c r="C21" s="1">
        <v>0.1</v>
      </c>
      <c r="D21" s="5" t="s">
        <v>25</v>
      </c>
      <c r="E21" s="5" t="s">
        <v>25</v>
      </c>
      <c r="F21" s="5" t="s">
        <v>25</v>
      </c>
      <c r="G21" s="5" t="s">
        <v>25</v>
      </c>
      <c r="H21" s="5" t="s">
        <v>25</v>
      </c>
      <c r="I21" s="5" t="s">
        <v>25</v>
      </c>
      <c r="J21" s="5" t="s">
        <v>25</v>
      </c>
      <c r="K21" s="5" t="s">
        <v>25</v>
      </c>
    </row>
    <row r="22" spans="1:11" ht="15">
      <c r="A22" s="1">
        <v>20</v>
      </c>
      <c r="B22" s="1" t="s">
        <v>163</v>
      </c>
      <c r="C22" s="1">
        <v>0.2</v>
      </c>
      <c r="D22" s="5" t="s">
        <v>25</v>
      </c>
      <c r="E22" s="5" t="s">
        <v>25</v>
      </c>
      <c r="F22" s="5" t="s">
        <v>25</v>
      </c>
      <c r="G22" s="5" t="s">
        <v>25</v>
      </c>
      <c r="H22" s="5" t="s">
        <v>25</v>
      </c>
      <c r="I22" s="5" t="s">
        <v>25</v>
      </c>
      <c r="J22" s="5" t="s">
        <v>25</v>
      </c>
      <c r="K22" s="5" t="s">
        <v>25</v>
      </c>
    </row>
    <row r="23" spans="1:11" ht="15">
      <c r="A23" s="1">
        <v>21</v>
      </c>
      <c r="B23" s="1" t="s">
        <v>164</v>
      </c>
      <c r="C23" s="1">
        <v>0.5</v>
      </c>
      <c r="D23" s="5" t="s">
        <v>25</v>
      </c>
      <c r="E23" s="5" t="s">
        <v>25</v>
      </c>
      <c r="F23" s="5" t="s">
        <v>25</v>
      </c>
      <c r="G23" s="5" t="s">
        <v>25</v>
      </c>
      <c r="H23" s="5" t="s">
        <v>25</v>
      </c>
      <c r="I23" s="5" t="s">
        <v>25</v>
      </c>
      <c r="J23" s="5" t="s">
        <v>25</v>
      </c>
      <c r="K23" s="5" t="s">
        <v>25</v>
      </c>
    </row>
    <row r="24" spans="1:11" ht="15">
      <c r="A24" s="1">
        <v>22</v>
      </c>
      <c r="B24" s="1" t="s">
        <v>165</v>
      </c>
      <c r="C24" s="1">
        <v>1</v>
      </c>
      <c r="D24" s="1">
        <v>-1</v>
      </c>
      <c r="E24" s="5" t="s">
        <v>25</v>
      </c>
      <c r="F24" s="5" t="s">
        <v>25</v>
      </c>
      <c r="G24" s="5" t="s">
        <v>25</v>
      </c>
      <c r="H24" s="5" t="s">
        <v>25</v>
      </c>
      <c r="I24" s="5" t="s">
        <v>25</v>
      </c>
      <c r="J24" s="5" t="s">
        <v>25</v>
      </c>
      <c r="K24" s="5" t="s">
        <v>25</v>
      </c>
    </row>
    <row r="25" spans="1:11" ht="15">
      <c r="A25" s="1">
        <v>23</v>
      </c>
      <c r="B25" s="1" t="s">
        <v>166</v>
      </c>
      <c r="C25" s="1">
        <v>1</v>
      </c>
      <c r="D25" s="1">
        <v>-1</v>
      </c>
      <c r="E25" s="5" t="s">
        <v>25</v>
      </c>
      <c r="F25" s="5" t="s">
        <v>25</v>
      </c>
      <c r="G25" s="5" t="s">
        <v>25</v>
      </c>
      <c r="H25" s="5" t="s">
        <v>25</v>
      </c>
      <c r="I25" s="5" t="s">
        <v>25</v>
      </c>
      <c r="J25" s="5" t="s">
        <v>25</v>
      </c>
      <c r="K25" s="5" t="s">
        <v>25</v>
      </c>
    </row>
    <row r="26" spans="1:11" ht="15">
      <c r="A26" s="1">
        <v>24</v>
      </c>
      <c r="B26" s="1" t="s">
        <v>167</v>
      </c>
      <c r="C26" s="1">
        <v>3</v>
      </c>
      <c r="D26" s="1">
        <v>-1</v>
      </c>
      <c r="E26" s="5" t="s">
        <v>25</v>
      </c>
      <c r="F26" s="5" t="s">
        <v>25</v>
      </c>
      <c r="G26" s="5" t="s">
        <v>25</v>
      </c>
      <c r="H26" s="5" t="s">
        <v>25</v>
      </c>
      <c r="I26" s="5" t="s">
        <v>25</v>
      </c>
      <c r="J26" s="5" t="s">
        <v>25</v>
      </c>
      <c r="K26" s="5" t="s">
        <v>25</v>
      </c>
    </row>
    <row r="27" spans="1:11" ht="15">
      <c r="A27" s="1">
        <v>25</v>
      </c>
      <c r="B27" s="1" t="s">
        <v>168</v>
      </c>
      <c r="C27" s="1">
        <v>3</v>
      </c>
      <c r="D27" s="1">
        <v>-1</v>
      </c>
      <c r="E27" s="5" t="s">
        <v>25</v>
      </c>
      <c r="F27" s="5" t="s">
        <v>25</v>
      </c>
      <c r="G27" s="5" t="s">
        <v>25</v>
      </c>
      <c r="H27" s="5" t="s">
        <v>25</v>
      </c>
      <c r="I27" s="5" t="s">
        <v>25</v>
      </c>
      <c r="J27" s="5" t="s">
        <v>25</v>
      </c>
      <c r="K27" s="5" t="s">
        <v>25</v>
      </c>
    </row>
    <row r="28" spans="1:11" ht="15">
      <c r="A28" s="1">
        <v>26</v>
      </c>
      <c r="B28" s="1" t="s">
        <v>169</v>
      </c>
      <c r="C28" s="1">
        <v>1</v>
      </c>
      <c r="D28" s="5" t="s">
        <v>25</v>
      </c>
      <c r="E28" s="5" t="s">
        <v>25</v>
      </c>
      <c r="F28" s="5" t="s">
        <v>25</v>
      </c>
      <c r="G28" s="5" t="s">
        <v>25</v>
      </c>
      <c r="H28" s="5" t="s">
        <v>25</v>
      </c>
      <c r="I28" s="5" t="s">
        <v>25</v>
      </c>
      <c r="J28" s="5" t="s">
        <v>25</v>
      </c>
      <c r="K28" s="5" t="s">
        <v>25</v>
      </c>
    </row>
    <row r="29" spans="1:12" ht="15">
      <c r="A29" s="1">
        <v>27</v>
      </c>
      <c r="B29" s="1" t="s">
        <v>197</v>
      </c>
      <c r="C29" s="1">
        <v>10</v>
      </c>
      <c r="D29" s="1">
        <v>-2</v>
      </c>
      <c r="E29" s="5" t="s">
        <v>25</v>
      </c>
      <c r="F29" s="5" t="s">
        <v>25</v>
      </c>
      <c r="G29" s="5" t="s">
        <v>25</v>
      </c>
      <c r="H29" s="5" t="s">
        <v>25</v>
      </c>
      <c r="I29" s="5" t="s">
        <v>25</v>
      </c>
      <c r="J29" s="5" t="s">
        <v>25</v>
      </c>
      <c r="K29" s="5" t="s">
        <v>25</v>
      </c>
      <c r="L29" s="5"/>
    </row>
    <row r="30" spans="1:11" ht="15">
      <c r="A30" s="1">
        <v>28</v>
      </c>
      <c r="B30" s="1" t="s">
        <v>198</v>
      </c>
      <c r="C30" s="1">
        <v>5</v>
      </c>
      <c r="D30" s="1">
        <v>-1</v>
      </c>
      <c r="E30" s="5" t="s">
        <v>25</v>
      </c>
      <c r="F30" s="5" t="s">
        <v>25</v>
      </c>
      <c r="G30" s="5" t="s">
        <v>25</v>
      </c>
      <c r="H30" s="5" t="s">
        <v>25</v>
      </c>
      <c r="I30" s="5" t="s">
        <v>25</v>
      </c>
      <c r="J30" s="5" t="s">
        <v>25</v>
      </c>
      <c r="K30" s="5" t="s">
        <v>25</v>
      </c>
    </row>
    <row r="31" spans="1:11" ht="15">
      <c r="A31" s="1">
        <v>29</v>
      </c>
      <c r="B31" s="1" t="s">
        <v>199</v>
      </c>
      <c r="C31" s="1">
        <v>0.5</v>
      </c>
      <c r="D31" s="1">
        <v>-1</v>
      </c>
      <c r="E31" s="5" t="s">
        <v>25</v>
      </c>
      <c r="F31" s="5" t="s">
        <v>25</v>
      </c>
      <c r="G31" s="5" t="s">
        <v>25</v>
      </c>
      <c r="H31" s="5" t="s">
        <v>25</v>
      </c>
      <c r="I31" s="5" t="s">
        <v>25</v>
      </c>
      <c r="J31" s="5" t="s">
        <v>25</v>
      </c>
      <c r="K31" s="5" t="s">
        <v>25</v>
      </c>
    </row>
    <row r="32" spans="1:11" ht="15">
      <c r="A32" s="1">
        <v>30</v>
      </c>
      <c r="B32" s="1" t="s">
        <v>200</v>
      </c>
      <c r="C32" s="1">
        <v>1</v>
      </c>
      <c r="D32" s="1">
        <v>-1</v>
      </c>
      <c r="E32" s="5" t="s">
        <v>25</v>
      </c>
      <c r="F32" s="5" t="s">
        <v>25</v>
      </c>
      <c r="G32" s="5" t="s">
        <v>25</v>
      </c>
      <c r="H32" s="5" t="s">
        <v>25</v>
      </c>
      <c r="I32" s="5" t="s">
        <v>25</v>
      </c>
      <c r="J32" s="5" t="s">
        <v>25</v>
      </c>
      <c r="K32" s="5" t="s">
        <v>25</v>
      </c>
    </row>
    <row r="33" spans="1:11" ht="15">
      <c r="A33" s="1">
        <v>31</v>
      </c>
      <c r="B33" s="1" t="s">
        <v>201</v>
      </c>
      <c r="C33" s="1">
        <v>1.5</v>
      </c>
      <c r="D33" s="1">
        <v>-1</v>
      </c>
      <c r="E33" s="5" t="s">
        <v>25</v>
      </c>
      <c r="F33" s="5" t="s">
        <v>25</v>
      </c>
      <c r="G33" s="5" t="s">
        <v>25</v>
      </c>
      <c r="H33" s="5" t="s">
        <v>25</v>
      </c>
      <c r="I33" s="5" t="s">
        <v>25</v>
      </c>
      <c r="J33" s="5" t="s">
        <v>25</v>
      </c>
      <c r="K33" s="5" t="s">
        <v>25</v>
      </c>
    </row>
    <row r="34" spans="1:11" ht="15">
      <c r="A34" s="1">
        <v>32</v>
      </c>
      <c r="B34" s="1" t="s">
        <v>202</v>
      </c>
      <c r="C34" s="1">
        <v>2</v>
      </c>
      <c r="D34" s="1">
        <v>-1</v>
      </c>
      <c r="E34" s="5" t="s">
        <v>25</v>
      </c>
      <c r="F34" s="5" t="s">
        <v>25</v>
      </c>
      <c r="G34" s="5" t="s">
        <v>25</v>
      </c>
      <c r="H34" s="5" t="s">
        <v>25</v>
      </c>
      <c r="I34" s="5" t="s">
        <v>25</v>
      </c>
      <c r="J34" s="5" t="s">
        <v>25</v>
      </c>
      <c r="K34" s="5" t="s">
        <v>25</v>
      </c>
    </row>
    <row r="35" spans="1:12" ht="15">
      <c r="A35" s="1">
        <v>33</v>
      </c>
      <c r="B35" s="1" t="s">
        <v>203</v>
      </c>
      <c r="C35" s="1">
        <v>10</v>
      </c>
      <c r="D35" s="1">
        <v>-5</v>
      </c>
      <c r="E35" s="1">
        <v>20</v>
      </c>
      <c r="F35" s="5" t="s">
        <v>25</v>
      </c>
      <c r="G35" s="5" t="s">
        <v>25</v>
      </c>
      <c r="H35" s="5" t="s">
        <v>25</v>
      </c>
      <c r="I35" s="5" t="s">
        <v>25</v>
      </c>
      <c r="J35" s="5" t="s">
        <v>25</v>
      </c>
      <c r="K35" s="5" t="s">
        <v>25</v>
      </c>
      <c r="L35" s="5"/>
    </row>
    <row r="36" spans="1:11" ht="15">
      <c r="A36" s="1">
        <v>34</v>
      </c>
      <c r="B36" s="1" t="s">
        <v>204</v>
      </c>
      <c r="C36" s="1">
        <v>5</v>
      </c>
      <c r="D36" s="1">
        <v>-1</v>
      </c>
      <c r="E36" s="5" t="s">
        <v>25</v>
      </c>
      <c r="F36" s="5" t="s">
        <v>25</v>
      </c>
      <c r="G36" s="5" t="s">
        <v>25</v>
      </c>
      <c r="H36" s="5" t="s">
        <v>25</v>
      </c>
      <c r="I36" s="5" t="s">
        <v>25</v>
      </c>
      <c r="J36" s="5" t="s">
        <v>25</v>
      </c>
      <c r="K36" s="5" t="s">
        <v>25</v>
      </c>
    </row>
    <row r="37" spans="1:11" ht="15">
      <c r="A37" s="1">
        <v>35</v>
      </c>
      <c r="B37" s="1" t="s">
        <v>205</v>
      </c>
      <c r="C37" s="1">
        <v>2</v>
      </c>
      <c r="D37" s="1">
        <v>-1</v>
      </c>
      <c r="E37" s="5" t="s">
        <v>25</v>
      </c>
      <c r="F37" s="5" t="s">
        <v>25</v>
      </c>
      <c r="G37" s="5" t="s">
        <v>25</v>
      </c>
      <c r="H37" s="5" t="s">
        <v>25</v>
      </c>
      <c r="I37" s="5" t="s">
        <v>25</v>
      </c>
      <c r="J37" s="5" t="s">
        <v>25</v>
      </c>
      <c r="K37" s="5" t="s">
        <v>25</v>
      </c>
    </row>
    <row r="38" ht="15">
      <c r="A38" s="1">
        <v>36</v>
      </c>
    </row>
    <row r="39" ht="15">
      <c r="A39" s="1">
        <v>37</v>
      </c>
    </row>
    <row r="40" ht="15">
      <c r="A40" s="1">
        <v>38</v>
      </c>
    </row>
    <row r="41" ht="15">
      <c r="A41" s="1">
        <v>39</v>
      </c>
    </row>
    <row r="42" ht="15">
      <c r="A42" s="1">
        <v>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7">
      <selection activeCell="B31" sqref="B31"/>
    </sheetView>
  </sheetViews>
  <sheetFormatPr defaultColWidth="9.140625" defaultRowHeight="15"/>
  <cols>
    <col min="2" max="2" width="14.8515625" style="0" bestFit="1" customWidth="1"/>
    <col min="3" max="3" width="9.140625" style="2" customWidth="1"/>
  </cols>
  <sheetData>
    <row r="1" spans="1:6" ht="15">
      <c r="A1" s="1" t="s">
        <v>94</v>
      </c>
      <c r="B1" s="1" t="s">
        <v>93</v>
      </c>
      <c r="C1" s="2" t="s">
        <v>156</v>
      </c>
      <c r="D1" s="1" t="s">
        <v>21</v>
      </c>
      <c r="E1" s="1" t="s">
        <v>141</v>
      </c>
      <c r="F1" s="1" t="s">
        <v>196</v>
      </c>
    </row>
    <row r="2" spans="1:7" ht="15">
      <c r="A2" s="1">
        <v>0</v>
      </c>
      <c r="B2" s="5" t="s">
        <v>95</v>
      </c>
      <c r="C2" s="25" t="s">
        <v>95</v>
      </c>
      <c r="D2" s="5" t="s">
        <v>95</v>
      </c>
      <c r="E2" s="25" t="s">
        <v>95</v>
      </c>
      <c r="F2" s="5" t="s">
        <v>95</v>
      </c>
      <c r="G2" t="s">
        <v>161</v>
      </c>
    </row>
    <row r="3" spans="1:6" ht="15">
      <c r="A3" s="1">
        <v>1</v>
      </c>
      <c r="B3" s="1" t="s">
        <v>195</v>
      </c>
      <c r="C3" s="2">
        <v>-0.15</v>
      </c>
      <c r="D3" s="5" t="s">
        <v>25</v>
      </c>
      <c r="E3" s="5">
        <v>-1</v>
      </c>
      <c r="F3" s="5">
        <v>-1</v>
      </c>
    </row>
    <row r="4" spans="1:6" ht="15">
      <c r="A4" s="1">
        <v>2</v>
      </c>
      <c r="B4" s="1" t="s">
        <v>194</v>
      </c>
      <c r="C4" s="2">
        <v>0.15</v>
      </c>
      <c r="D4" s="5" t="s">
        <v>25</v>
      </c>
      <c r="E4" s="5">
        <v>1</v>
      </c>
      <c r="F4" s="5">
        <v>1</v>
      </c>
    </row>
    <row r="5" spans="1:6" ht="15">
      <c r="A5" s="1">
        <v>3</v>
      </c>
      <c r="B5" s="1" t="s">
        <v>193</v>
      </c>
      <c r="C5" s="2">
        <v>0.3</v>
      </c>
      <c r="D5" s="5" t="s">
        <v>25</v>
      </c>
      <c r="E5" s="5">
        <v>2</v>
      </c>
      <c r="F5" s="5">
        <v>2</v>
      </c>
    </row>
    <row r="6" spans="1:6" ht="15">
      <c r="A6" s="1">
        <v>4</v>
      </c>
      <c r="B6" s="1" t="s">
        <v>192</v>
      </c>
      <c r="C6" s="2">
        <v>-0.33</v>
      </c>
      <c r="D6" s="5" t="s">
        <v>25</v>
      </c>
      <c r="E6" s="5" t="s">
        <v>25</v>
      </c>
      <c r="F6" s="5" t="s">
        <v>25</v>
      </c>
    </row>
    <row r="7" spans="1:6" ht="15">
      <c r="A7" s="1">
        <v>5</v>
      </c>
      <c r="B7" s="1" t="s">
        <v>191</v>
      </c>
      <c r="C7" s="2">
        <v>-0.15</v>
      </c>
      <c r="D7" s="5" t="s">
        <v>25</v>
      </c>
      <c r="E7" s="5" t="s">
        <v>25</v>
      </c>
      <c r="F7" s="5" t="s">
        <v>25</v>
      </c>
    </row>
    <row r="8" spans="1:6" ht="15">
      <c r="A8" s="1">
        <v>6</v>
      </c>
      <c r="B8" s="1" t="s">
        <v>171</v>
      </c>
      <c r="C8" s="2">
        <v>0.05</v>
      </c>
      <c r="D8" s="5" t="s">
        <v>25</v>
      </c>
      <c r="E8" s="5" t="s">
        <v>25</v>
      </c>
      <c r="F8" s="5" t="s">
        <v>25</v>
      </c>
    </row>
    <row r="9" spans="1:6" ht="15">
      <c r="A9" s="1">
        <v>7</v>
      </c>
      <c r="B9" s="1" t="s">
        <v>172</v>
      </c>
      <c r="C9" s="2">
        <v>0.05</v>
      </c>
      <c r="D9" s="5" t="s">
        <v>25</v>
      </c>
      <c r="E9" s="5" t="s">
        <v>25</v>
      </c>
      <c r="F9" s="5" t="s">
        <v>25</v>
      </c>
    </row>
    <row r="10" spans="1:6" ht="15">
      <c r="A10" s="1">
        <v>8</v>
      </c>
      <c r="B10" s="1" t="s">
        <v>173</v>
      </c>
      <c r="C10" s="2">
        <v>0.05</v>
      </c>
      <c r="D10" s="5" t="s">
        <v>25</v>
      </c>
      <c r="E10" s="5" t="s">
        <v>25</v>
      </c>
      <c r="F10" s="5" t="s">
        <v>25</v>
      </c>
    </row>
    <row r="11" spans="1:6" ht="15">
      <c r="A11" s="1">
        <v>9</v>
      </c>
      <c r="B11" s="1" t="s">
        <v>174</v>
      </c>
      <c r="C11" s="2">
        <v>0.05</v>
      </c>
      <c r="D11" s="5" t="s">
        <v>25</v>
      </c>
      <c r="E11" s="5" t="s">
        <v>25</v>
      </c>
      <c r="F11" s="5" t="s">
        <v>25</v>
      </c>
    </row>
    <row r="12" spans="1:6" ht="15">
      <c r="A12" s="1">
        <v>10</v>
      </c>
      <c r="B12" s="1" t="s">
        <v>175</v>
      </c>
      <c r="C12" s="2">
        <v>0.05</v>
      </c>
      <c r="D12" s="5" t="s">
        <v>25</v>
      </c>
      <c r="E12" s="5" t="s">
        <v>25</v>
      </c>
      <c r="F12" s="5" t="s">
        <v>25</v>
      </c>
    </row>
    <row r="13" spans="1:6" ht="15">
      <c r="A13" s="1">
        <v>11</v>
      </c>
      <c r="B13" s="1" t="s">
        <v>176</v>
      </c>
      <c r="C13" s="2">
        <v>0.1</v>
      </c>
      <c r="D13" s="5" t="s">
        <v>25</v>
      </c>
      <c r="E13" s="5" t="s">
        <v>25</v>
      </c>
      <c r="F13" s="5" t="s">
        <v>25</v>
      </c>
    </row>
    <row r="14" spans="1:6" ht="15">
      <c r="A14" s="1">
        <v>12</v>
      </c>
      <c r="B14" s="1" t="s">
        <v>177</v>
      </c>
      <c r="C14" s="2">
        <v>0.1</v>
      </c>
      <c r="D14" s="5">
        <v>5</v>
      </c>
      <c r="E14" s="5" t="s">
        <v>25</v>
      </c>
      <c r="F14" s="5">
        <v>1</v>
      </c>
    </row>
    <row r="15" spans="1:6" ht="15">
      <c r="A15" s="1">
        <v>13</v>
      </c>
      <c r="B15" s="1" t="s">
        <v>178</v>
      </c>
      <c r="C15" s="2">
        <v>0.2</v>
      </c>
      <c r="D15" s="5">
        <v>10</v>
      </c>
      <c r="E15" s="5" t="s">
        <v>25</v>
      </c>
      <c r="F15" s="5">
        <v>2</v>
      </c>
    </row>
    <row r="16" spans="1:6" ht="15">
      <c r="A16" s="1">
        <v>14</v>
      </c>
      <c r="B16" s="1" t="s">
        <v>179</v>
      </c>
      <c r="C16" s="2">
        <v>0.3</v>
      </c>
      <c r="D16" s="5">
        <v>15</v>
      </c>
      <c r="E16" s="5" t="s">
        <v>25</v>
      </c>
      <c r="F16" s="5">
        <v>3</v>
      </c>
    </row>
    <row r="17" spans="1:6" ht="15">
      <c r="A17" s="1">
        <v>15</v>
      </c>
      <c r="B17" s="1" t="s">
        <v>180</v>
      </c>
      <c r="C17" s="2">
        <v>0.4</v>
      </c>
      <c r="D17" s="5">
        <v>20</v>
      </c>
      <c r="E17" s="5" t="s">
        <v>25</v>
      </c>
      <c r="F17" s="5">
        <v>4</v>
      </c>
    </row>
    <row r="18" spans="1:6" ht="15">
      <c r="A18" s="1">
        <v>16</v>
      </c>
      <c r="B18" s="1" t="s">
        <v>181</v>
      </c>
      <c r="C18" s="2">
        <v>0.5</v>
      </c>
      <c r="D18" s="5">
        <v>25</v>
      </c>
      <c r="E18" s="5" t="s">
        <v>25</v>
      </c>
      <c r="F18" s="5">
        <v>5</v>
      </c>
    </row>
    <row r="19" spans="1:6" ht="15">
      <c r="A19" s="1">
        <v>17</v>
      </c>
      <c r="B19" s="1" t="s">
        <v>190</v>
      </c>
      <c r="C19" s="2">
        <v>0.15</v>
      </c>
      <c r="D19" s="5" t="s">
        <v>25</v>
      </c>
      <c r="E19" s="5" t="s">
        <v>25</v>
      </c>
      <c r="F19" s="5" t="s">
        <v>25</v>
      </c>
    </row>
    <row r="20" spans="1:6" ht="15">
      <c r="A20" s="1">
        <v>18</v>
      </c>
      <c r="B20" s="1" t="s">
        <v>182</v>
      </c>
      <c r="C20" s="2">
        <v>0.3</v>
      </c>
      <c r="D20" s="5" t="s">
        <v>25</v>
      </c>
      <c r="E20" s="5" t="s">
        <v>25</v>
      </c>
      <c r="F20" s="5" t="s">
        <v>25</v>
      </c>
    </row>
    <row r="21" spans="1:6" ht="15">
      <c r="A21" s="1">
        <v>19</v>
      </c>
      <c r="B21" s="1" t="s">
        <v>183</v>
      </c>
      <c r="C21" s="2">
        <v>0.1</v>
      </c>
      <c r="D21" s="5" t="s">
        <v>25</v>
      </c>
      <c r="E21" s="5" t="s">
        <v>25</v>
      </c>
      <c r="F21" s="5" t="s">
        <v>25</v>
      </c>
    </row>
    <row r="22" spans="1:6" ht="15">
      <c r="A22" s="1">
        <v>20</v>
      </c>
      <c r="B22" s="1" t="s">
        <v>184</v>
      </c>
      <c r="C22" s="2">
        <v>0.1</v>
      </c>
      <c r="D22" s="5" t="s">
        <v>25</v>
      </c>
      <c r="E22" s="5" t="s">
        <v>25</v>
      </c>
      <c r="F22" s="5" t="s">
        <v>25</v>
      </c>
    </row>
    <row r="23" spans="1:6" ht="15">
      <c r="A23" s="1">
        <v>21</v>
      </c>
      <c r="B23" s="1" t="s">
        <v>185</v>
      </c>
      <c r="C23" s="2">
        <v>0.1</v>
      </c>
      <c r="D23" s="5" t="s">
        <v>25</v>
      </c>
      <c r="E23" s="5" t="s">
        <v>25</v>
      </c>
      <c r="F23" s="5" t="s">
        <v>25</v>
      </c>
    </row>
    <row r="24" spans="1:6" ht="15">
      <c r="A24" s="1">
        <v>22</v>
      </c>
      <c r="B24" s="1" t="s">
        <v>187</v>
      </c>
      <c r="C24" s="2">
        <v>0.3</v>
      </c>
      <c r="D24" s="5" t="s">
        <v>25</v>
      </c>
      <c r="E24" s="5" t="s">
        <v>25</v>
      </c>
      <c r="F24" s="5" t="s">
        <v>25</v>
      </c>
    </row>
    <row r="25" spans="1:6" ht="15">
      <c r="A25" s="1">
        <v>23</v>
      </c>
      <c r="B25" s="1" t="s">
        <v>186</v>
      </c>
      <c r="C25" s="2">
        <v>0.2</v>
      </c>
      <c r="D25" s="5" t="s">
        <v>25</v>
      </c>
      <c r="E25" s="5" t="s">
        <v>25</v>
      </c>
      <c r="F25" s="5" t="s">
        <v>25</v>
      </c>
    </row>
    <row r="26" spans="1:6" ht="15">
      <c r="A26" s="1">
        <v>24</v>
      </c>
      <c r="B26" s="1" t="s">
        <v>188</v>
      </c>
      <c r="C26" s="2">
        <v>0.2</v>
      </c>
      <c r="D26" s="5" t="s">
        <v>25</v>
      </c>
      <c r="E26" s="5" t="s">
        <v>25</v>
      </c>
      <c r="F26" s="5" t="s">
        <v>25</v>
      </c>
    </row>
    <row r="27" spans="1:6" ht="15">
      <c r="A27" s="1">
        <v>25</v>
      </c>
      <c r="B27" s="1" t="s">
        <v>189</v>
      </c>
      <c r="C27" s="2">
        <v>0.5</v>
      </c>
      <c r="D27" s="5" t="s">
        <v>25</v>
      </c>
      <c r="E27" s="5" t="s">
        <v>25</v>
      </c>
      <c r="F27" s="5">
        <v>2</v>
      </c>
    </row>
    <row r="28" spans="1:6" ht="15">
      <c r="A28" s="1">
        <v>26</v>
      </c>
      <c r="B28" s="1" t="s">
        <v>207</v>
      </c>
      <c r="C28" s="2">
        <v>-0.05</v>
      </c>
      <c r="E28" s="5" t="s">
        <v>25</v>
      </c>
      <c r="F28" s="5" t="s">
        <v>25</v>
      </c>
    </row>
    <row r="29" spans="1:6" ht="15">
      <c r="A29" s="1">
        <v>27</v>
      </c>
      <c r="B29" s="1" t="s">
        <v>206</v>
      </c>
      <c r="C29" s="2">
        <v>0.05</v>
      </c>
      <c r="E29" s="5" t="s">
        <v>25</v>
      </c>
      <c r="F29" s="5" t="s">
        <v>25</v>
      </c>
    </row>
    <row r="30" spans="1:6" ht="15">
      <c r="A30" s="1">
        <v>28</v>
      </c>
      <c r="B30" s="1" t="s">
        <v>208</v>
      </c>
      <c r="C30" s="2">
        <v>0.1</v>
      </c>
      <c r="E30" s="5" t="s">
        <v>25</v>
      </c>
      <c r="F30" s="5" t="s">
        <v>25</v>
      </c>
    </row>
    <row r="31" ht="15">
      <c r="A31" s="1">
        <v>29</v>
      </c>
    </row>
    <row r="32" ht="15">
      <c r="A32" s="1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 Insurance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Support Team</dc:creator>
  <cp:keywords/>
  <dc:description/>
  <cp:lastModifiedBy>Desktop Support Team</cp:lastModifiedBy>
  <cp:lastPrinted>2013-02-12T19:36:46Z</cp:lastPrinted>
  <dcterms:created xsi:type="dcterms:W3CDTF">2013-02-06T21:44:14Z</dcterms:created>
  <dcterms:modified xsi:type="dcterms:W3CDTF">2013-02-14T22:25:55Z</dcterms:modified>
  <cp:category/>
  <cp:version/>
  <cp:contentType/>
  <cp:contentStatus/>
</cp:coreProperties>
</file>